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kes\Documents\CEITEC_drobné stav. úpravy 2017.2018\KRYO EM mikroskop\VŘ\"/>
    </mc:Choice>
  </mc:AlternateContent>
  <bookViews>
    <workbookView xWindow="0" yWindow="0" windowWidth="28800" windowHeight="14100" activeTab="2"/>
  </bookViews>
  <sheets>
    <sheet name="REKAPITULACE" sheetId="14" r:id="rId1"/>
    <sheet name="VzorPolozky" sheetId="10" state="hidden" r:id="rId2"/>
    <sheet name="F310 1758676401 Pol" sheetId="12" r:id="rId3"/>
    <sheet name="F310 1758676403 Pol" sheetId="13" r:id="rId4"/>
  </sheets>
  <externalReferences>
    <externalReference r:id="rId5"/>
    <externalReference r:id="rId6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'F310 1758676401 Pol'!$6:$8</definedName>
    <definedName name="_xlnm.Print_Titles" localSheetId="3">'F310 1758676403 Pol'!$7:$8</definedName>
    <definedName name="oadresa">#REF!</definedName>
    <definedName name="_xlnm.Print_Area" localSheetId="2">'F310 1758676401 Pol'!$A$1:$W$101</definedName>
    <definedName name="_xlnm.Print_Area" localSheetId="3">'F310 1758676403 Pol'!$A$1:$W$34</definedName>
    <definedName name="_xlnm.Print_Area" localSheetId="0">REKAPITULACE!$A$1:$H$34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 calcMode="manual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D34" i="14" l="1"/>
  <c r="BC23" i="14"/>
  <c r="P20" i="14"/>
  <c r="O20" i="14"/>
  <c r="G10" i="13" l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O9" i="13" s="1"/>
  <c r="Q12" i="13"/>
  <c r="V12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6" i="13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20" i="13"/>
  <c r="M20" i="13" s="1"/>
  <c r="I20" i="13"/>
  <c r="K20" i="13"/>
  <c r="O20" i="13"/>
  <c r="Q20" i="13"/>
  <c r="G21" i="13"/>
  <c r="I21" i="13"/>
  <c r="K21" i="13"/>
  <c r="O21" i="13"/>
  <c r="Q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6" i="13"/>
  <c r="I26" i="13"/>
  <c r="K26" i="13"/>
  <c r="O26" i="13"/>
  <c r="Q26" i="13"/>
  <c r="G27" i="13"/>
  <c r="M27" i="13" s="1"/>
  <c r="I27" i="13"/>
  <c r="K27" i="13"/>
  <c r="O27" i="13"/>
  <c r="Q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V25" i="13" s="1"/>
  <c r="AE31" i="13"/>
  <c r="G10" i="12"/>
  <c r="I10" i="12"/>
  <c r="K10" i="12"/>
  <c r="K9" i="12" s="1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V18" i="12"/>
  <c r="V17" i="12" s="1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Q19" i="12" s="1"/>
  <c r="V22" i="12"/>
  <c r="G23" i="12"/>
  <c r="M23" i="12" s="1"/>
  <c r="I23" i="12"/>
  <c r="K23" i="12"/>
  <c r="O23" i="12"/>
  <c r="Q23" i="12"/>
  <c r="V23" i="12"/>
  <c r="G25" i="12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G58" i="12"/>
  <c r="M58" i="12" s="1"/>
  <c r="I58" i="12"/>
  <c r="K58" i="12"/>
  <c r="O58" i="12"/>
  <c r="Q58" i="12"/>
  <c r="G59" i="12"/>
  <c r="M59" i="12" s="1"/>
  <c r="I59" i="12"/>
  <c r="K59" i="12"/>
  <c r="O59" i="12"/>
  <c r="Q59" i="12"/>
  <c r="G60" i="12"/>
  <c r="M60" i="12" s="1"/>
  <c r="I60" i="12"/>
  <c r="K60" i="12"/>
  <c r="O60" i="12"/>
  <c r="Q60" i="12"/>
  <c r="G61" i="12"/>
  <c r="M61" i="12" s="1"/>
  <c r="I61" i="12"/>
  <c r="K61" i="12"/>
  <c r="O61" i="12"/>
  <c r="Q61" i="12"/>
  <c r="G62" i="12"/>
  <c r="M62" i="12" s="1"/>
  <c r="I62" i="12"/>
  <c r="K62" i="12"/>
  <c r="O62" i="12"/>
  <c r="Q62" i="12"/>
  <c r="G63" i="12"/>
  <c r="M63" i="12" s="1"/>
  <c r="I63" i="12"/>
  <c r="K63" i="12"/>
  <c r="O63" i="12"/>
  <c r="Q63" i="12"/>
  <c r="G64" i="12"/>
  <c r="M64" i="12" s="1"/>
  <c r="I64" i="12"/>
  <c r="K64" i="12"/>
  <c r="O64" i="12"/>
  <c r="Q64" i="12"/>
  <c r="G65" i="12"/>
  <c r="M65" i="12" s="1"/>
  <c r="I65" i="12"/>
  <c r="K65" i="12"/>
  <c r="O65" i="12"/>
  <c r="Q65" i="12"/>
  <c r="G66" i="12"/>
  <c r="M66" i="12" s="1"/>
  <c r="I66" i="12"/>
  <c r="K66" i="12"/>
  <c r="O66" i="12"/>
  <c r="Q66" i="12"/>
  <c r="G67" i="12"/>
  <c r="M67" i="12" s="1"/>
  <c r="I67" i="12"/>
  <c r="K67" i="12"/>
  <c r="O67" i="12"/>
  <c r="Q67" i="12"/>
  <c r="G68" i="12"/>
  <c r="M68" i="12" s="1"/>
  <c r="I68" i="12"/>
  <c r="K68" i="12"/>
  <c r="O68" i="12"/>
  <c r="Q68" i="12"/>
  <c r="G69" i="12"/>
  <c r="I69" i="12"/>
  <c r="K69" i="12"/>
  <c r="M69" i="12"/>
  <c r="O69" i="12"/>
  <c r="Q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G87" i="12" s="1"/>
  <c r="H31" i="14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G93" i="12"/>
  <c r="M93" i="12" s="1"/>
  <c r="I93" i="12"/>
  <c r="K93" i="12"/>
  <c r="O93" i="12"/>
  <c r="Q93" i="12"/>
  <c r="G94" i="12"/>
  <c r="M94" i="12" s="1"/>
  <c r="I94" i="12"/>
  <c r="K94" i="12"/>
  <c r="O94" i="12"/>
  <c r="Q94" i="12"/>
  <c r="G95" i="12"/>
  <c r="M95" i="12" s="1"/>
  <c r="I95" i="12"/>
  <c r="K95" i="12"/>
  <c r="O95" i="12"/>
  <c r="Q95" i="12"/>
  <c r="AE97" i="12"/>
  <c r="V9" i="12" l="1"/>
  <c r="G19" i="13"/>
  <c r="V87" i="12"/>
  <c r="O87" i="12"/>
  <c r="G17" i="12"/>
  <c r="H27" i="14" s="1"/>
  <c r="I87" i="12"/>
  <c r="M10" i="12"/>
  <c r="M9" i="12" s="1"/>
  <c r="G9" i="12"/>
  <c r="H25" i="14" s="1"/>
  <c r="AF97" i="12"/>
  <c r="I14" i="13"/>
  <c r="Q25" i="13"/>
  <c r="AF31" i="13"/>
  <c r="V19" i="13"/>
  <c r="K14" i="13"/>
  <c r="I25" i="13"/>
  <c r="O19" i="13"/>
  <c r="Q14" i="13"/>
  <c r="Q9" i="13"/>
  <c r="G9" i="13"/>
  <c r="K25" i="13"/>
  <c r="Q19" i="13"/>
  <c r="O14" i="13"/>
  <c r="V14" i="13"/>
  <c r="I9" i="13"/>
  <c r="O25" i="13"/>
  <c r="I19" i="13"/>
  <c r="K19" i="13"/>
  <c r="G14" i="13"/>
  <c r="K9" i="13"/>
  <c r="G25" i="13"/>
  <c r="V9" i="13"/>
  <c r="Q46" i="12"/>
  <c r="M19" i="12"/>
  <c r="G19" i="12"/>
  <c r="H28" i="14" s="1"/>
  <c r="V12" i="12"/>
  <c r="O12" i="12"/>
  <c r="I9" i="12"/>
  <c r="K90" i="12"/>
  <c r="I90" i="12"/>
  <c r="K87" i="12"/>
  <c r="V46" i="12"/>
  <c r="Q24" i="12"/>
  <c r="V19" i="12"/>
  <c r="G12" i="12"/>
  <c r="H26" i="14" s="1"/>
  <c r="Q9" i="12"/>
  <c r="M90" i="12"/>
  <c r="Q87" i="12"/>
  <c r="G46" i="12"/>
  <c r="H30" i="14" s="1"/>
  <c r="K46" i="12"/>
  <c r="I46" i="12"/>
  <c r="O24" i="12"/>
  <c r="V24" i="12"/>
  <c r="I24" i="12"/>
  <c r="K19" i="12"/>
  <c r="I19" i="12"/>
  <c r="K12" i="12"/>
  <c r="O9" i="12"/>
  <c r="V90" i="12"/>
  <c r="Q90" i="12"/>
  <c r="O90" i="12"/>
  <c r="O46" i="12"/>
  <c r="K24" i="12"/>
  <c r="G24" i="12"/>
  <c r="H29" i="14" s="1"/>
  <c r="O19" i="12"/>
  <c r="M12" i="12"/>
  <c r="Q12" i="12"/>
  <c r="I12" i="12"/>
  <c r="M21" i="13"/>
  <c r="M19" i="13" s="1"/>
  <c r="M16" i="13"/>
  <c r="M14" i="13" s="1"/>
  <c r="M26" i="13"/>
  <c r="M25" i="13" s="1"/>
  <c r="M10" i="13"/>
  <c r="M9" i="13" s="1"/>
  <c r="G90" i="12"/>
  <c r="H32" i="14" s="1"/>
  <c r="M89" i="12"/>
  <c r="M87" i="12" s="1"/>
  <c r="M49" i="12"/>
  <c r="M46" i="12" s="1"/>
  <c r="M25" i="12"/>
  <c r="M24" i="12" s="1"/>
  <c r="G31" i="13" l="1"/>
  <c r="H33" i="14" s="1"/>
  <c r="H34" i="14" s="1"/>
  <c r="H20" i="14" s="1"/>
  <c r="H21" i="14" s="1"/>
  <c r="G97" i="12"/>
</calcChain>
</file>

<file path=xl/sharedStrings.xml><?xml version="1.0" encoding="utf-8"?>
<sst xmlns="http://schemas.openxmlformats.org/spreadsheetml/2006/main" count="744" uniqueCount="303">
  <si>
    <t xml:space="preserve">Položkový rozpočet </t>
  </si>
  <si>
    <t>S:</t>
  </si>
  <si>
    <t>O:</t>
  </si>
  <si>
    <t>R:</t>
  </si>
  <si>
    <t>Vedlejší náklady</t>
  </si>
  <si>
    <t>Celkem</t>
  </si>
  <si>
    <t>Dodávka</t>
  </si>
  <si>
    <t>Montáž</t>
  </si>
  <si>
    <t>Rekapitulace dílů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</si>
  <si>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</si>
  <si>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</si>
  <si>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</si>
  <si>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</si>
  <si>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</si>
  <si>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</si>
  <si>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</si>
  <si>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 xml:space="preserve">Rozvaděč </t>
  </si>
  <si>
    <t>01-54</t>
  </si>
  <si>
    <t>Montážní materiál</t>
  </si>
  <si>
    <t>19-51</t>
  </si>
  <si>
    <t>Elektromontážní práce</t>
  </si>
  <si>
    <t>19-53</t>
  </si>
  <si>
    <t>Software DDC - práce</t>
  </si>
  <si>
    <t>19-56</t>
  </si>
  <si>
    <t>Vizualizace</t>
  </si>
  <si>
    <t>18-80</t>
  </si>
  <si>
    <t>Ostatní služby</t>
  </si>
  <si>
    <t>VN</t>
  </si>
  <si>
    <t>19-52</t>
  </si>
  <si>
    <t>Uvedení do provozu</t>
  </si>
  <si>
    <t>19-54</t>
  </si>
  <si>
    <t>Revize, zkoušky, odborné prohlídky</t>
  </si>
  <si>
    <t>19-57</t>
  </si>
  <si>
    <t>Projekční práce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</si>
  <si>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</si>
  <si>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</si>
  <si>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</si>
  <si>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</si>
  <si>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</si>
  <si>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</si>
  <si>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</si>
  <si>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</si>
  <si>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</si>
  <si>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</si>
  <si>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</si>
  <si>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</si>
  <si>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</si>
  <si>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</si>
  <si>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</si>
  <si>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</si>
  <si>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</si>
  <si>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</si>
  <si>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</si>
  <si>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</si>
  <si>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</si>
  <si>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</si>
  <si>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eBM440</t>
  </si>
  <si>
    <t>Rozšiřující modul ŘS, 4UI, 4UO</t>
  </si>
  <si>
    <t>ks</t>
  </si>
  <si>
    <t>Vlastní</t>
  </si>
  <si>
    <t>DEL11</t>
  </si>
  <si>
    <t>POL3_</t>
  </si>
  <si>
    <t>DFC304R3240</t>
  </si>
  <si>
    <t>Fancoilový kontroler - 3xUI, 4xDO, 3-otáčkový Fan-Coil, napájení 230V AC</t>
  </si>
  <si>
    <t>HS125120T</t>
  </si>
  <si>
    <t>Odporové snímače teploty se snímacím prvkem NTC 10kOhm, jímkový , délka stonku 120 mm</t>
  </si>
  <si>
    <t>Indiv</t>
  </si>
  <si>
    <t>FTW04VV/101</t>
  </si>
  <si>
    <t>Snímače vlhkosti a teploty do interiéru, 2 x 0…10 V, IP30</t>
  </si>
  <si>
    <t>REM16</t>
  </si>
  <si>
    <t>JS130100</t>
  </si>
  <si>
    <t>Jímky, Provedení: JS 130, závit G 1/2" nebo M 20x1,5, OK 22, nerez ocel 17 240, odolnost proti tlaku, 6,3 Mpa, délka jímky 100 mm</t>
  </si>
  <si>
    <t>SEN 16</t>
  </si>
  <si>
    <t>GTE02</t>
  </si>
  <si>
    <t>Snímač koncentrace kyslíku s výstupem 4-20mA, měřící rozsah 21-0%, napájení 24VDC, IP20</t>
  </si>
  <si>
    <t>ASEKO16</t>
  </si>
  <si>
    <t>NF24A</t>
  </si>
  <si>
    <t>Klapkový pohon, 10Nm, 24V, O/Z, 75s, s havarijní funkcí</t>
  </si>
  <si>
    <t>BEL18</t>
  </si>
  <si>
    <t>35DC1S105.</t>
  </si>
  <si>
    <t>Dozbrojení stávajícího rozvaděče (doplnění jističů, relé, svorek, vodičů,...)</t>
  </si>
  <si>
    <t>POL3_1</t>
  </si>
  <si>
    <t>35DC1S106.</t>
  </si>
  <si>
    <t>35DC1S114a.</t>
  </si>
  <si>
    <t>35DC1S114.1.</t>
  </si>
  <si>
    <t>IRC rozvodnice nástěnná, vč. vnitřního výbavy (4x jistič, 3x relé, 9x svorka), rozměry min., 580x350x95mm</t>
  </si>
  <si>
    <t>Kalkul</t>
  </si>
  <si>
    <t>34121550</t>
  </si>
  <si>
    <t>Kabel sdělovací s Cu jádrem JYTY 2 x 1 mm</t>
  </si>
  <si>
    <t>m</t>
  </si>
  <si>
    <t>SPCM</t>
  </si>
  <si>
    <t>RTS 18/ I</t>
  </si>
  <si>
    <t>34121554</t>
  </si>
  <si>
    <t>Kabel sdělovací s Cu jádrem JYTY 4 x 1 mm</t>
  </si>
  <si>
    <t>34121556</t>
  </si>
  <si>
    <t>Kabel sdělovací s Cu jádrem JYTY 7 x 1 mm</t>
  </si>
  <si>
    <t>BELDEN9842</t>
  </si>
  <si>
    <t>Kabel sdělovací 2-párový, 24 AWG, PVC plášť, PE izolace, impedance 120ohm</t>
  </si>
  <si>
    <t xml:space="preserve">m     </t>
  </si>
  <si>
    <t>34111030</t>
  </si>
  <si>
    <t>Kabel silový s Cu jádrem 750 V CYKY 3 x 1,5 mm2</t>
  </si>
  <si>
    <t>34111110</t>
  </si>
  <si>
    <t>Kabel silový s Cu jádrem 750 V CYKY 7 x 1,5 mm2</t>
  </si>
  <si>
    <t>345710963</t>
  </si>
  <si>
    <t>Trubka elektroinstalační tuhá z PVC, vnější/vnitřní pr. 25/21,4 mm, pevnost 750N</t>
  </si>
  <si>
    <t>345710964</t>
  </si>
  <si>
    <t>Trubka elektroinstalační tuhá z PVC, vnější/vnitřní pr. 32/28,6 mm, pevnost 750N</t>
  </si>
  <si>
    <t>345717552</t>
  </si>
  <si>
    <t>Příchytka pro tuhé trubky 25mm</t>
  </si>
  <si>
    <t>345717553</t>
  </si>
  <si>
    <t>Příchytka pro tuhé trubky 32mm</t>
  </si>
  <si>
    <t>345711592</t>
  </si>
  <si>
    <t>Trubka elektroinst. ohebná, vnější/vnitřní pr. 25/18,3 mm, pevnost 320N</t>
  </si>
  <si>
    <t>34572109</t>
  </si>
  <si>
    <t>Lišta vkládací z PVC, 22x24mm, vč. víka</t>
  </si>
  <si>
    <t>3457171101</t>
  </si>
  <si>
    <t>Příchytka kabelů jednostranná</t>
  </si>
  <si>
    <t>3457114700</t>
  </si>
  <si>
    <t>Trubka kabelová chránička pr. 40mm</t>
  </si>
  <si>
    <t>žlab_62_50</t>
  </si>
  <si>
    <t>Kabelový žlab plechový 62/50 komplet vč. příslušenství (odbočky, víka, výložníky, závit.tyče)</t>
  </si>
  <si>
    <t>553475550</t>
  </si>
  <si>
    <t>Přepážka žlabu 50</t>
  </si>
  <si>
    <t>DZZBF</t>
  </si>
  <si>
    <t>Závěs - pro zavěšení žlabu pod strop / připevnění na kontrukci žlabu 60 mm</t>
  </si>
  <si>
    <t>Mini25-L.</t>
  </si>
  <si>
    <t>Montážní krabice spojovací, na povrch, 10 přívodů, s okem pro uchycení, vč. víka, 89x43x37mm</t>
  </si>
  <si>
    <t>283239990307</t>
  </si>
  <si>
    <t>Štítek kabelový nepopsaný 3x7 cm</t>
  </si>
  <si>
    <t>PPU</t>
  </si>
  <si>
    <t>Protipožární ucpávka do 100mm2, tl. 200mm</t>
  </si>
  <si>
    <t>POL3_9</t>
  </si>
  <si>
    <t>MATERIAL_POM.</t>
  </si>
  <si>
    <t>Pomocný montážní materiál</t>
  </si>
  <si>
    <t>kpl</t>
  </si>
  <si>
    <t>MTZ_RS_004</t>
  </si>
  <si>
    <t>Montáž vstupně / výstupní modul MaR</t>
  </si>
  <si>
    <t>SYN01_2017</t>
  </si>
  <si>
    <t>POL1_</t>
  </si>
  <si>
    <t>MTZ_VST_001</t>
  </si>
  <si>
    <t>Montáž snímač teploty do potrubí s jímkou</t>
  </si>
  <si>
    <t>JIMKA</t>
  </si>
  <si>
    <t>Montáž jímky</t>
  </si>
  <si>
    <t>MTZ_VST_008</t>
  </si>
  <si>
    <t>Montáž snímač teploty a vlhkosti do místnosti</t>
  </si>
  <si>
    <t>MTZ_DET_003</t>
  </si>
  <si>
    <t>Montáž detektor úniku plynu</t>
  </si>
  <si>
    <t>MTZ_DET_005</t>
  </si>
  <si>
    <t>Kalibrace snímače standardní</t>
  </si>
  <si>
    <t>MTZ_VYST_001</t>
  </si>
  <si>
    <t>Montáž servopohon klapkový</t>
  </si>
  <si>
    <t>MTZ_VYST_008</t>
  </si>
  <si>
    <t>Připojení - regulační 2-cestný ventil + servopohon</t>
  </si>
  <si>
    <t>MTZ_ROZV.</t>
  </si>
  <si>
    <t>Úprava vnitřního zapojení stávajících rozvaděčů MaR (montáž nových prvků)</t>
  </si>
  <si>
    <t>hod</t>
  </si>
  <si>
    <t>MTZ_ROZV_003</t>
  </si>
  <si>
    <t>Montáž rozvaděč do 30kg nástěnný</t>
  </si>
  <si>
    <t>210860201</t>
  </si>
  <si>
    <t>Kabel speciální JYTY s Al 2 x 1 mm volně uložený</t>
  </si>
  <si>
    <t>POL1_9</t>
  </si>
  <si>
    <t>210860202</t>
  </si>
  <si>
    <t>Kabel speciální JYTY s Al 4 x 1 mm volně uložený</t>
  </si>
  <si>
    <t>210860203</t>
  </si>
  <si>
    <t>Kabel speciální JYTY s Al 7 x 1 mm volně uložený</t>
  </si>
  <si>
    <t>220060663</t>
  </si>
  <si>
    <t>Kabel sdělovací, 2 páry, uložení volné</t>
  </si>
  <si>
    <t>210810005</t>
  </si>
  <si>
    <t>Kabel CYKY-m 750 V 3 x 1,5 mm2 volně uložený</t>
  </si>
  <si>
    <t>210810018</t>
  </si>
  <si>
    <t>Kabel CYKY-m 750 V 7 x 1,5 mm2 volně uložený</t>
  </si>
  <si>
    <t>222260573</t>
  </si>
  <si>
    <t>Trubka plast. tuhá 25 na příchytkách vč.příchytek</t>
  </si>
  <si>
    <t>222260574</t>
  </si>
  <si>
    <t>Trubka plast. tuhá 32 na příchytkách vč.příchytek</t>
  </si>
  <si>
    <t>210010003</t>
  </si>
  <si>
    <t>Trubka ohebná pod omítku, typ 25 mm</t>
  </si>
  <si>
    <t>222260603</t>
  </si>
  <si>
    <t>Lišta vkládací 20x20, na úchyt.body, zavíčkování</t>
  </si>
  <si>
    <t>222261252</t>
  </si>
  <si>
    <t>Příchytka kabelová 7-16 mm</t>
  </si>
  <si>
    <t>230191003</t>
  </si>
  <si>
    <t>Uložení chráničky do podlahy</t>
  </si>
  <si>
    <t>210020303</t>
  </si>
  <si>
    <t>Žlab kabelový s příslušenstvím, 62/50 mm s víkem</t>
  </si>
  <si>
    <t>325628T10</t>
  </si>
  <si>
    <t>Ostatní instalační materiál a příslušenství k plechovým žlabům</t>
  </si>
  <si>
    <t>MTZ_MAT_009</t>
  </si>
  <si>
    <t>Montáž krabice spojovací</t>
  </si>
  <si>
    <t>210950101</t>
  </si>
  <si>
    <t>Štítek označovací na kabel</t>
  </si>
  <si>
    <t>MTZ_OST_011</t>
  </si>
  <si>
    <t>Montáž protipožární ucpávky</t>
  </si>
  <si>
    <t>m2</t>
  </si>
  <si>
    <t>210100001</t>
  </si>
  <si>
    <t>Ukončení vodičů v rozvaděči + zapojení do 2,5 mm2</t>
  </si>
  <si>
    <t>210100301</t>
  </si>
  <si>
    <t>Příplatek za ukončení stínění kabelů+zapojení</t>
  </si>
  <si>
    <t>MTZ_OST_022T00</t>
  </si>
  <si>
    <t>Připojení - monitoring ESIL rozvaděčů</t>
  </si>
  <si>
    <t>MTZ_SIL_010T01</t>
  </si>
  <si>
    <t>El. odpojení - motor 1x230V</t>
  </si>
  <si>
    <t>MTZ_SIL_010</t>
  </si>
  <si>
    <t>El. připojení - motor 1x230V</t>
  </si>
  <si>
    <t>MTZ_SIL_017</t>
  </si>
  <si>
    <t>El. připojení - FCU</t>
  </si>
  <si>
    <t>Signalizacni_panel.</t>
  </si>
  <si>
    <t>Demontáž a zpětná montáž signalizačního panelu detekce úniku plynu</t>
  </si>
  <si>
    <t>Otv_Zav.zlab.</t>
  </si>
  <si>
    <t>Otevření a opětovné uzavření stávajícího kabelového žlabu</t>
  </si>
  <si>
    <t>DEMTZ_MAT_001</t>
  </si>
  <si>
    <t>Demontáž stávající kabeláže</t>
  </si>
  <si>
    <t>DEMTZ_MAT_003</t>
  </si>
  <si>
    <t>Demontáž stávajícího nosného materiálu - žlab</t>
  </si>
  <si>
    <t>DEMTZ_VST_001T00</t>
  </si>
  <si>
    <t>Demontáž stávajících snímačů</t>
  </si>
  <si>
    <t>ODPOJENI</t>
  </si>
  <si>
    <t>El. odpojení stávající rušené technologie</t>
  </si>
  <si>
    <t>úklid prace</t>
  </si>
  <si>
    <t>Úklid pracoviště po montáži, zapravení drobných stavebních nedodělků</t>
  </si>
  <si>
    <t>MTZ_SW_001</t>
  </si>
  <si>
    <t>Uživatelský software pro DDC - úprava</t>
  </si>
  <si>
    <t>d.b.</t>
  </si>
  <si>
    <t>SYN02_2017</t>
  </si>
  <si>
    <t xml:space="preserve">971      </t>
  </si>
  <si>
    <t>Hzs-Koordinace návazností na BMS (správa stávajích sítí a začlenění do stávajících sítí)</t>
  </si>
  <si>
    <t>101100136</t>
  </si>
  <si>
    <t>Přesná klimatizace - Koordinace / spolupráce při parametrizaci interface (parametrizace zajištěna, dodavatelem zařízení)</t>
  </si>
  <si>
    <t xml:space="preserve">ks    </t>
  </si>
  <si>
    <t>101100135T00i</t>
  </si>
  <si>
    <t>Dispečink-implementace datových bodů do obrazovek BMS</t>
  </si>
  <si>
    <t>d.bod</t>
  </si>
  <si>
    <t>101100142T00</t>
  </si>
  <si>
    <t>Dispečink-vykreslení obrazovek</t>
  </si>
  <si>
    <t>SER_ORG_DISP</t>
  </si>
  <si>
    <t>Součinnosti stávající servisní organizace s připojením na místní dispečink</t>
  </si>
  <si>
    <t>101100142T01</t>
  </si>
  <si>
    <t>Dispečink-úprava stávajících obrazovek</t>
  </si>
  <si>
    <t>SUM</t>
  </si>
  <si>
    <t>END</t>
  </si>
  <si>
    <t xml:space="preserve">930      </t>
  </si>
  <si>
    <t>Hzs-doprava osob</t>
  </si>
  <si>
    <t>km</t>
  </si>
  <si>
    <t>POL10_0</t>
  </si>
  <si>
    <t xml:space="preserve">915      </t>
  </si>
  <si>
    <t>Hzs-přesun materiálu v místě stavby</t>
  </si>
  <si>
    <t>POL10_</t>
  </si>
  <si>
    <t>005121 R</t>
  </si>
  <si>
    <t>Zařízení staveniště (veškeré náklady spojené s vybudováním, provozem a odstraněním zařízení, staveniště)</t>
  </si>
  <si>
    <t>Soubor</t>
  </si>
  <si>
    <t>POL99_8</t>
  </si>
  <si>
    <t>LIKVIDACE</t>
  </si>
  <si>
    <t>Likvidace demontovaného materiálu včetně následného úklidu prostoru</t>
  </si>
  <si>
    <t>kpl.</t>
  </si>
  <si>
    <t xml:space="preserve">913      </t>
  </si>
  <si>
    <t>Hzs - zabezpečení pracoviště</t>
  </si>
  <si>
    <t xml:space="preserve">hod   </t>
  </si>
  <si>
    <t xml:space="preserve">923      </t>
  </si>
  <si>
    <t>Hzs - zaučení obsluhy</t>
  </si>
  <si>
    <t>dokum</t>
  </si>
  <si>
    <t>Uživatelská dokumentace, návod k obsluze</t>
  </si>
  <si>
    <t>950      T00</t>
  </si>
  <si>
    <t>Hzs - Koordinace s ostatními profesemi</t>
  </si>
  <si>
    <t xml:space="preserve">904      </t>
  </si>
  <si>
    <t>Hzs-zkousky v ramci montaz.praci, Komplexni vyzkouseni</t>
  </si>
  <si>
    <t>Prav.M</t>
  </si>
  <si>
    <t xml:space="preserve">905      </t>
  </si>
  <si>
    <t>Hzs-revize provoz.souboru a st.obj., Revize</t>
  </si>
  <si>
    <t xml:space="preserve">925      </t>
  </si>
  <si>
    <t>Hzs - spolupráce s revizním technikem</t>
  </si>
  <si>
    <t>Zk..</t>
  </si>
  <si>
    <t>Zkoušky zobrazení prvků ve vykreslených obrazovkách</t>
  </si>
  <si>
    <t xml:space="preserve">901      </t>
  </si>
  <si>
    <t>Hzs - práce aplikačního programátora-příprava ke, komplexní zkoušce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</si>
  <si>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</si>
  <si>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</si>
  <si>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</si>
  <si>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</si>
  <si>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</si>
  <si>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</si>
  <si>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>921aT00</t>
  </si>
  <si>
    <t>Hzs-Aktualizace technologického pasportu</t>
  </si>
  <si>
    <t xml:space="preserve">Stavební úpravy místností v 1S, pavilon </t>
  </si>
  <si>
    <t>Ceitec; pro nový CRYO mikroskop</t>
  </si>
  <si>
    <t>SO 310 - 13   MĚŘENÍ A REGULACE</t>
  </si>
  <si>
    <t>celkem (Kč)</t>
  </si>
  <si>
    <t xml:space="preserve">   REKAPITULACE STAVEBNÍHO OBJEKTU</t>
  </si>
  <si>
    <t xml:space="preserve">Stavba: </t>
  </si>
  <si>
    <t>Objekt:</t>
  </si>
  <si>
    <t>Část:</t>
  </si>
  <si>
    <t>Třídník stavebních objektů:</t>
  </si>
  <si>
    <t>Rozsah:</t>
  </si>
  <si>
    <t>13   MĚŘENÍ A REGULACE</t>
  </si>
  <si>
    <t>SO 310</t>
  </si>
  <si>
    <t>Rekapitulace stavebního objektu</t>
  </si>
  <si>
    <t>Soupis</t>
  </si>
  <si>
    <t>Cena (Kč)</t>
  </si>
  <si>
    <t>Celkem objekt bez DPH</t>
  </si>
  <si>
    <t>Stavební díl</t>
  </si>
  <si>
    <t>Rozvaděč</t>
  </si>
  <si>
    <t>Celkem soupis</t>
  </si>
  <si>
    <t>Stavební úpravy místností v 1S, pavilon Ceitec; pro nový CRYO mikroskop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</si>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</sst>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\ _K_č"/>
    <numFmt numFmtId="166" formatCode="#,##0.00_\_K_č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name val="Arial CE"/>
    </font>
    <font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color rgb="FFFF0000"/>
      <name val="Arial CE"/>
      <charset val="238"/>
    </font>
    <font>
      <sz val="10"/>
      <color indexed="9"/>
      <name val="Arial CE"/>
      <charset val="238"/>
    </font>
    <font>
      <b/>
      <sz val="11"/>
      <name val="Century Gothic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0" xfId="2" applyFont="1"/>
    <xf numFmtId="0" fontId="6" fillId="0" borderId="0" xfId="2" applyFont="1" applyAlignment="1">
      <alignment horizontal="centerContinuous"/>
    </xf>
    <xf numFmtId="0" fontId="7" fillId="0" borderId="0" xfId="2" applyFont="1" applyAlignment="1">
      <alignment horizontal="centerContinuous"/>
    </xf>
    <xf numFmtId="0" fontId="7" fillId="0" borderId="0" xfId="2" applyFont="1" applyAlignment="1">
      <alignment horizontal="right"/>
    </xf>
    <xf numFmtId="0" fontId="4" fillId="0" borderId="0" xfId="2"/>
    <xf numFmtId="0" fontId="8" fillId="5" borderId="0" xfId="2" applyFont="1" applyFill="1" applyAlignment="1">
      <alignment horizontal="left" vertical="top" indent="1"/>
    </xf>
    <xf numFmtId="0" fontId="9" fillId="5" borderId="0" xfId="2" applyFont="1" applyFill="1" applyAlignment="1"/>
    <xf numFmtId="0" fontId="8" fillId="5" borderId="0" xfId="2" applyFont="1" applyFill="1" applyAlignment="1">
      <alignment horizontal="right" vertical="center" indent="1"/>
    </xf>
    <xf numFmtId="0" fontId="3" fillId="6" borderId="0" xfId="2" applyFont="1" applyFill="1" applyAlignment="1"/>
    <xf numFmtId="0" fontId="9" fillId="6" borderId="0" xfId="2" applyFont="1" applyFill="1" applyAlignment="1"/>
    <xf numFmtId="0" fontId="10" fillId="6" borderId="0" xfId="2" applyFont="1" applyFill="1" applyAlignment="1">
      <alignment horizontal="right"/>
    </xf>
    <xf numFmtId="0" fontId="11" fillId="0" borderId="0" xfId="2" applyFont="1" applyAlignment="1">
      <alignment horizontal="left" indent="1"/>
    </xf>
    <xf numFmtId="0" fontId="12" fillId="0" borderId="0" xfId="2" applyFont="1" applyAlignment="1">
      <alignment horizontal="centerContinuous"/>
    </xf>
    <xf numFmtId="0" fontId="13" fillId="0" borderId="0" xfId="2" applyFont="1" applyAlignment="1">
      <alignment horizontal="centerContinuous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5" fillId="0" borderId="0" xfId="2" applyFont="1" applyAlignment="1"/>
    <xf numFmtId="49" fontId="5" fillId="7" borderId="16" xfId="2" applyNumberFormat="1" applyFont="1" applyFill="1" applyBorder="1"/>
    <xf numFmtId="0" fontId="5" fillId="7" borderId="15" xfId="2" applyFont="1" applyFill="1" applyBorder="1" applyAlignment="1">
      <alignment horizontal="center"/>
    </xf>
    <xf numFmtId="0" fontId="5" fillId="7" borderId="15" xfId="2" applyNumberFormat="1" applyFont="1" applyFill="1" applyBorder="1" applyAlignment="1">
      <alignment horizontal="center"/>
    </xf>
    <xf numFmtId="0" fontId="5" fillId="7" borderId="16" xfId="2" applyFont="1" applyFill="1" applyBorder="1" applyAlignment="1">
      <alignment horizontal="center"/>
    </xf>
    <xf numFmtId="0" fontId="5" fillId="0" borderId="21" xfId="0" applyFont="1" applyBorder="1" applyAlignment="1">
      <alignment vertical="top"/>
    </xf>
    <xf numFmtId="49" fontId="5" fillId="0" borderId="22" xfId="0" applyNumberFormat="1" applyFont="1" applyBorder="1" applyAlignment="1">
      <alignment vertical="top"/>
    </xf>
    <xf numFmtId="49" fontId="5" fillId="0" borderId="22" xfId="0" applyNumberFormat="1" applyFont="1" applyBorder="1" applyAlignment="1">
      <alignment horizontal="left" vertical="top" wrapText="1"/>
    </xf>
    <xf numFmtId="0" fontId="5" fillId="0" borderId="22" xfId="0" applyFont="1" applyBorder="1" applyAlignment="1">
      <alignment horizontal="center" vertical="top" shrinkToFit="1"/>
    </xf>
    <xf numFmtId="164" fontId="5" fillId="0" borderId="22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 applyProtection="1">
      <alignment vertical="top" shrinkToFit="1"/>
      <protection locked="0"/>
    </xf>
    <xf numFmtId="4" fontId="5" fillId="0" borderId="23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  <protection locked="0"/>
    </xf>
    <xf numFmtId="4" fontId="5" fillId="0" borderId="0" xfId="0" applyNumberFormat="1" applyFont="1" applyBorder="1" applyAlignment="1">
      <alignment vertical="top" shrinkToFit="1"/>
    </xf>
    <xf numFmtId="0" fontId="5" fillId="0" borderId="0" xfId="0" applyFont="1"/>
    <xf numFmtId="0" fontId="14" fillId="0" borderId="0" xfId="0" applyFont="1"/>
    <xf numFmtId="4" fontId="15" fillId="2" borderId="0" xfId="0" applyNumberFormat="1" applyFont="1" applyFill="1" applyBorder="1" applyAlignment="1">
      <alignment vertical="top" shrinkToFit="1"/>
    </xf>
    <xf numFmtId="0" fontId="5" fillId="0" borderId="18" xfId="0" applyFont="1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49" fontId="5" fillId="0" borderId="19" xfId="0" applyNumberFormat="1" applyFont="1" applyBorder="1" applyAlignment="1">
      <alignment horizontal="left" vertical="top" wrapText="1"/>
    </xf>
    <xf numFmtId="0" fontId="5" fillId="0" borderId="19" xfId="0" applyFont="1" applyBorder="1" applyAlignment="1">
      <alignment horizontal="center" vertical="top" shrinkToFit="1"/>
    </xf>
    <xf numFmtId="164" fontId="5" fillId="0" borderId="19" xfId="0" applyNumberFormat="1" applyFont="1" applyBorder="1" applyAlignment="1">
      <alignment vertical="top" shrinkToFit="1"/>
    </xf>
    <xf numFmtId="4" fontId="5" fillId="3" borderId="19" xfId="0" applyNumberFormat="1" applyFont="1" applyFill="1" applyBorder="1" applyAlignment="1" applyProtection="1">
      <alignment vertical="top" shrinkToFit="1"/>
      <protection locked="0"/>
    </xf>
    <xf numFmtId="4" fontId="5" fillId="0" borderId="20" xfId="0" applyNumberFormat="1" applyFont="1" applyBorder="1" applyAlignment="1">
      <alignment vertical="top" shrinkToFit="1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vertical="top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9" fontId="16" fillId="7" borderId="16" xfId="2" applyNumberFormat="1" applyFont="1" applyFill="1" applyBorder="1" applyAlignment="1">
      <alignment vertical="center"/>
    </xf>
    <xf numFmtId="49" fontId="15" fillId="8" borderId="6" xfId="0" applyNumberFormat="1" applyFont="1" applyFill="1" applyBorder="1" applyAlignment="1">
      <alignment vertical="top"/>
    </xf>
    <xf numFmtId="0" fontId="15" fillId="8" borderId="12" xfId="0" applyFont="1" applyFill="1" applyBorder="1" applyAlignment="1">
      <alignment vertical="top"/>
    </xf>
    <xf numFmtId="0" fontId="15" fillId="8" borderId="6" xfId="0" applyFont="1" applyFill="1" applyBorder="1" applyAlignment="1">
      <alignment horizontal="center" vertical="top" shrinkToFit="1"/>
    </xf>
    <xf numFmtId="164" fontId="15" fillId="8" borderId="6" xfId="0" applyNumberFormat="1" applyFont="1" applyFill="1" applyBorder="1" applyAlignment="1">
      <alignment vertical="top" shrinkToFit="1"/>
    </xf>
    <xf numFmtId="4" fontId="15" fillId="8" borderId="6" xfId="0" applyNumberFormat="1" applyFont="1" applyFill="1" applyBorder="1" applyAlignment="1">
      <alignment vertical="top" shrinkToFit="1"/>
    </xf>
    <xf numFmtId="4" fontId="15" fillId="8" borderId="17" xfId="0" applyNumberFormat="1" applyFont="1" applyFill="1" applyBorder="1" applyAlignment="1">
      <alignment vertical="top" shrinkToFit="1"/>
    </xf>
    <xf numFmtId="49" fontId="15" fillId="8" borderId="6" xfId="0" applyNumberFormat="1" applyFont="1" applyFill="1" applyBorder="1" applyAlignment="1">
      <alignment horizontal="left" vertical="top" wrapText="1"/>
    </xf>
    <xf numFmtId="0" fontId="15" fillId="8" borderId="4" xfId="0" applyFont="1" applyFill="1" applyBorder="1" applyAlignment="1">
      <alignment vertical="top"/>
    </xf>
    <xf numFmtId="49" fontId="15" fillId="8" borderId="2" xfId="0" applyNumberFormat="1" applyFont="1" applyFill="1" applyBorder="1" applyAlignment="1">
      <alignment vertical="top"/>
    </xf>
    <xf numFmtId="49" fontId="15" fillId="8" borderId="2" xfId="0" applyNumberFormat="1" applyFont="1" applyFill="1" applyBorder="1" applyAlignment="1">
      <alignment horizontal="left" vertical="top" wrapText="1"/>
    </xf>
    <xf numFmtId="0" fontId="15" fillId="8" borderId="2" xfId="0" applyFont="1" applyFill="1" applyBorder="1" applyAlignment="1">
      <alignment horizontal="center" vertical="top"/>
    </xf>
    <xf numFmtId="0" fontId="15" fillId="8" borderId="2" xfId="0" applyFont="1" applyFill="1" applyBorder="1" applyAlignment="1">
      <alignment vertical="top"/>
    </xf>
    <xf numFmtId="4" fontId="15" fillId="8" borderId="8" xfId="0" applyNumberFormat="1" applyFont="1" applyFill="1" applyBorder="1" applyAlignment="1">
      <alignment vertical="top"/>
    </xf>
    <xf numFmtId="0" fontId="5" fillId="4" borderId="7" xfId="0" applyFont="1" applyFill="1" applyBorder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" fontId="17" fillId="2" borderId="0" xfId="0" applyNumberFormat="1" applyFont="1" applyFill="1" applyBorder="1" applyAlignment="1">
      <alignment vertical="top" shrinkToFit="1"/>
    </xf>
    <xf numFmtId="49" fontId="5" fillId="0" borderId="0" xfId="0" applyNumberFormat="1" applyFont="1" applyAlignment="1">
      <alignment horizontal="left" vertical="top" wrapText="1"/>
    </xf>
    <xf numFmtId="0" fontId="17" fillId="8" borderId="12" xfId="0" applyFont="1" applyFill="1" applyBorder="1" applyAlignment="1">
      <alignment vertical="top"/>
    </xf>
    <xf numFmtId="49" fontId="17" fillId="8" borderId="6" xfId="0" applyNumberFormat="1" applyFont="1" applyFill="1" applyBorder="1" applyAlignment="1">
      <alignment vertical="top"/>
    </xf>
    <xf numFmtId="49" fontId="17" fillId="8" borderId="6" xfId="0" applyNumberFormat="1" applyFont="1" applyFill="1" applyBorder="1" applyAlignment="1">
      <alignment horizontal="left" vertical="top" wrapText="1"/>
    </xf>
    <xf numFmtId="0" fontId="17" fillId="8" borderId="6" xfId="0" applyFont="1" applyFill="1" applyBorder="1" applyAlignment="1">
      <alignment horizontal="center" vertical="top" shrinkToFit="1"/>
    </xf>
    <xf numFmtId="164" fontId="17" fillId="8" borderId="6" xfId="0" applyNumberFormat="1" applyFont="1" applyFill="1" applyBorder="1" applyAlignment="1">
      <alignment vertical="top" shrinkToFit="1"/>
    </xf>
    <xf numFmtId="4" fontId="17" fillId="8" borderId="6" xfId="0" applyNumberFormat="1" applyFont="1" applyFill="1" applyBorder="1" applyAlignment="1">
      <alignment vertical="top" shrinkToFit="1"/>
    </xf>
    <xf numFmtId="4" fontId="17" fillId="8" borderId="17" xfId="0" applyNumberFormat="1" applyFont="1" applyFill="1" applyBorder="1" applyAlignment="1">
      <alignment vertical="top" shrinkToFit="1"/>
    </xf>
    <xf numFmtId="0" fontId="17" fillId="8" borderId="4" xfId="0" applyFont="1" applyFill="1" applyBorder="1" applyAlignment="1">
      <alignment vertical="top"/>
    </xf>
    <xf numFmtId="49" fontId="17" fillId="8" borderId="2" xfId="0" applyNumberFormat="1" applyFont="1" applyFill="1" applyBorder="1" applyAlignment="1">
      <alignment vertical="top"/>
    </xf>
    <xf numFmtId="49" fontId="17" fillId="8" borderId="2" xfId="0" applyNumberFormat="1" applyFont="1" applyFill="1" applyBorder="1" applyAlignment="1">
      <alignment horizontal="left" vertical="top" wrapText="1"/>
    </xf>
    <xf numFmtId="0" fontId="17" fillId="8" borderId="2" xfId="0" applyFont="1" applyFill="1" applyBorder="1" applyAlignment="1">
      <alignment horizontal="center" vertical="top"/>
    </xf>
    <xf numFmtId="0" fontId="17" fillId="8" borderId="2" xfId="0" applyFont="1" applyFill="1" applyBorder="1" applyAlignment="1">
      <alignment vertical="top"/>
    </xf>
    <xf numFmtId="4" fontId="17" fillId="8" borderId="8" xfId="0" applyNumberFormat="1" applyFont="1" applyFill="1" applyBorder="1" applyAlignment="1">
      <alignment vertical="top"/>
    </xf>
    <xf numFmtId="0" fontId="3" fillId="9" borderId="0" xfId="2" applyFont="1" applyFill="1" applyAlignment="1"/>
    <xf numFmtId="0" fontId="18" fillId="9" borderId="0" xfId="2" applyFont="1" applyFill="1" applyAlignment="1"/>
    <xf numFmtId="0" fontId="19" fillId="9" borderId="0" xfId="2" applyFont="1" applyFill="1" applyAlignment="1">
      <alignment horizontal="right"/>
    </xf>
    <xf numFmtId="0" fontId="19" fillId="0" borderId="0" xfId="2" applyFont="1" applyFill="1" applyAlignment="1">
      <alignment horizontal="right"/>
    </xf>
    <xf numFmtId="165" fontId="14" fillId="0" borderId="0" xfId="0" applyNumberFormat="1" applyFont="1"/>
    <xf numFmtId="0" fontId="17" fillId="0" borderId="0" xfId="0" applyFont="1"/>
    <xf numFmtId="0" fontId="11" fillId="0" borderId="0" xfId="2" applyFont="1" applyAlignment="1">
      <alignment horizontal="left"/>
    </xf>
    <xf numFmtId="165" fontId="5" fillId="0" borderId="0" xfId="0" applyNumberFormat="1" applyFont="1"/>
    <xf numFmtId="0" fontId="21" fillId="0" borderId="0" xfId="0" applyFont="1"/>
    <xf numFmtId="0" fontId="22" fillId="0" borderId="0" xfId="0" applyFont="1"/>
    <xf numFmtId="165" fontId="22" fillId="0" borderId="0" xfId="0" applyNumberFormat="1" applyFont="1"/>
    <xf numFmtId="0" fontId="15" fillId="0" borderId="0" xfId="0" applyFont="1" applyAlignment="1">
      <alignment vertical="top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0" fontId="5" fillId="10" borderId="9" xfId="0" applyFont="1" applyFill="1" applyBorder="1"/>
    <xf numFmtId="0" fontId="5" fillId="10" borderId="24" xfId="0" applyFont="1" applyFill="1" applyBorder="1"/>
    <xf numFmtId="0" fontId="5" fillId="10" borderId="10" xfId="0" applyFont="1" applyFill="1" applyBorder="1"/>
    <xf numFmtId="0" fontId="5" fillId="10" borderId="25" xfId="0" applyFont="1" applyFill="1" applyBorder="1"/>
    <xf numFmtId="165" fontId="5" fillId="10" borderId="11" xfId="0" applyNumberFormat="1" applyFont="1" applyFill="1" applyBorder="1"/>
    <xf numFmtId="0" fontId="15" fillId="0" borderId="1" xfId="2" applyFont="1" applyBorder="1" applyAlignment="1">
      <alignment horizontal="left"/>
    </xf>
    <xf numFmtId="0" fontId="23" fillId="0" borderId="0" xfId="2" applyFont="1" applyBorder="1" applyAlignment="1">
      <alignment horizontal="centerContinuous"/>
    </xf>
    <xf numFmtId="0" fontId="24" fillId="0" borderId="0" xfId="2" applyFont="1" applyBorder="1" applyAlignment="1">
      <alignment horizontal="centerContinuous"/>
    </xf>
    <xf numFmtId="0" fontId="24" fillId="0" borderId="0" xfId="2" applyFont="1" applyBorder="1" applyAlignment="1">
      <alignment horizontal="right"/>
    </xf>
    <xf numFmtId="166" fontId="5" fillId="0" borderId="26" xfId="2" applyNumberFormat="1" applyFont="1" applyFill="1" applyBorder="1" applyAlignment="1">
      <alignment horizontal="right" vertical="center"/>
    </xf>
    <xf numFmtId="0" fontId="24" fillId="0" borderId="0" xfId="2" applyFont="1" applyAlignment="1">
      <alignment horizontal="centerContinuous"/>
    </xf>
    <xf numFmtId="0" fontId="14" fillId="0" borderId="0" xfId="2" applyFont="1"/>
    <xf numFmtId="0" fontId="25" fillId="0" borderId="0" xfId="2" applyFont="1"/>
    <xf numFmtId="0" fontId="5" fillId="10" borderId="27" xfId="0" applyFont="1" applyFill="1" applyBorder="1"/>
    <xf numFmtId="0" fontId="5" fillId="10" borderId="28" xfId="0" applyFont="1" applyFill="1" applyBorder="1"/>
    <xf numFmtId="0" fontId="5" fillId="10" borderId="29" xfId="0" applyFont="1" applyFill="1" applyBorder="1"/>
    <xf numFmtId="49" fontId="5" fillId="10" borderId="29" xfId="0" applyNumberFormat="1" applyFont="1" applyFill="1" applyBorder="1"/>
    <xf numFmtId="0" fontId="5" fillId="10" borderId="30" xfId="0" applyFont="1" applyFill="1" applyBorder="1"/>
    <xf numFmtId="165" fontId="5" fillId="10" borderId="31" xfId="0" applyNumberFormat="1" applyFont="1" applyFill="1" applyBorder="1" applyAlignment="1">
      <alignment horizontal="right"/>
    </xf>
    <xf numFmtId="49" fontId="17" fillId="0" borderId="0" xfId="0" applyNumberFormat="1" applyFont="1" applyAlignment="1">
      <alignment vertical="top"/>
    </xf>
    <xf numFmtId="0" fontId="26" fillId="0" borderId="0" xfId="0" applyNumberFormat="1" applyFont="1" applyAlignment="1">
      <alignment wrapText="1"/>
    </xf>
    <xf numFmtId="49" fontId="5" fillId="0" borderId="3" xfId="0" applyNumberFormat="1" applyFont="1" applyBorder="1"/>
    <xf numFmtId="49" fontId="5" fillId="0" borderId="13" xfId="0" applyNumberFormat="1" applyFont="1" applyBorder="1"/>
    <xf numFmtId="0" fontId="5" fillId="0" borderId="14" xfId="0" applyFont="1" applyBorder="1"/>
    <xf numFmtId="0" fontId="5" fillId="0" borderId="15" xfId="0" applyFont="1" applyBorder="1"/>
    <xf numFmtId="166" fontId="5" fillId="0" borderId="5" xfId="0" applyNumberFormat="1" applyFont="1" applyBorder="1"/>
    <xf numFmtId="166" fontId="5" fillId="10" borderId="31" xfId="0" applyNumberFormat="1" applyFont="1" applyFill="1" applyBorder="1"/>
    <xf numFmtId="4" fontId="20" fillId="0" borderId="0" xfId="0" applyNumberFormat="1" applyFont="1" applyAlignment="1">
      <alignment horizontal="left"/>
    </xf>
    <xf numFmtId="49" fontId="27" fillId="0" borderId="0" xfId="0" applyNumberFormat="1" applyFont="1" applyAlignment="1">
      <alignment horizontal="left"/>
    </xf>
    <xf numFmtId="0" fontId="11" fillId="0" borderId="0" xfId="2" applyFont="1" applyAlignment="1">
      <alignment horizontal="left"/>
    </xf>
    <xf numFmtId="0" fontId="17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_Pracovni/64-0-5106-15/805/DVZ/MaR/REC%20SB%20-%20DVD%20-%20X%20304%20SB%20-%2013.01%20-%20001%20-%2000_M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Objekt"/>
      <sheetName val="VzorPolozky"/>
      <sheetName val="Rekapitulace Objekt SO304"/>
      <sheetName val="SO304 R165106644 Pol"/>
    </sheetNames>
    <sheetDataSet>
      <sheetData sheetId="0"/>
      <sheetData sheetId="1"/>
      <sheetData sheetId="2"/>
      <sheetData sheetId="3">
        <row r="6">
          <cell r="AM6">
            <v>0</v>
          </cell>
          <cell r="AN6">
            <v>5776584.8399999989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tabSelected="1" view="pageBreakPreview" zoomScaleNormal="100" zoomScaleSheetLayoutView="100" workbookViewId="0">
      <selection activeCell="F76" sqref="F76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8" ht="14.25" customHeight="1" x14ac:dyDescent="0.2"/>
    <row r="2" spans="1:8" ht="20.25" customHeight="1" x14ac:dyDescent="0.25">
      <c r="A2" s="19" t="s">
        <v>282</v>
      </c>
      <c r="B2" s="20"/>
      <c r="C2" s="20"/>
      <c r="D2" s="20"/>
      <c r="E2" s="20"/>
      <c r="F2" s="20"/>
      <c r="G2" s="21"/>
      <c r="H2" s="21" t="s">
        <v>302</v>
      </c>
    </row>
    <row r="3" spans="1:8" ht="22.5" customHeight="1" x14ac:dyDescent="0.25">
      <c r="A3" s="19" t="s">
        <v>283</v>
      </c>
      <c r="B3" s="20"/>
      <c r="C3" s="20"/>
      <c r="D3" s="20"/>
      <c r="E3" s="20"/>
      <c r="F3" s="20"/>
      <c r="G3" s="21"/>
      <c r="H3" s="21"/>
    </row>
    <row r="4" spans="1:8" ht="2.25" customHeight="1" x14ac:dyDescent="0.25">
      <c r="A4" s="93"/>
      <c r="B4" s="94"/>
      <c r="C4" s="94"/>
      <c r="D4" s="94"/>
      <c r="E4" s="94"/>
      <c r="F4" s="94"/>
      <c r="G4" s="95"/>
      <c r="H4" s="95"/>
    </row>
    <row r="5" spans="1:8" ht="22.5" customHeight="1" x14ac:dyDescent="0.25">
      <c r="A5" s="134" t="s">
        <v>286</v>
      </c>
      <c r="B5" s="134"/>
      <c r="C5" s="134"/>
      <c r="D5" s="134"/>
      <c r="E5" s="134"/>
      <c r="F5" s="134"/>
      <c r="G5" s="134"/>
      <c r="H5" s="96"/>
    </row>
    <row r="6" spans="1:8" ht="12.75" customHeight="1" x14ac:dyDescent="0.25">
      <c r="A6" s="45"/>
      <c r="B6" s="45"/>
      <c r="C6" s="45"/>
      <c r="D6" s="45"/>
      <c r="E6" s="45"/>
      <c r="F6" s="45"/>
      <c r="G6" s="45"/>
      <c r="H6" s="97"/>
    </row>
    <row r="7" spans="1:8" ht="20.100000000000001" customHeight="1" x14ac:dyDescent="0.25">
      <c r="A7" s="98" t="s">
        <v>287</v>
      </c>
      <c r="B7" s="135" t="s">
        <v>301</v>
      </c>
      <c r="C7" s="135"/>
      <c r="D7" s="135"/>
      <c r="E7" s="135"/>
      <c r="F7" s="135"/>
      <c r="G7" s="135"/>
      <c r="H7" s="135"/>
    </row>
    <row r="8" spans="1:8" s="18" customFormat="1" ht="20.100000000000001" customHeight="1" x14ac:dyDescent="0.25">
      <c r="A8" s="98" t="s">
        <v>288</v>
      </c>
      <c r="B8" s="136" t="s">
        <v>293</v>
      </c>
      <c r="C8" s="136"/>
      <c r="D8" s="136"/>
      <c r="E8" s="136"/>
      <c r="F8" s="136"/>
      <c r="G8" s="136"/>
      <c r="H8" s="136"/>
    </row>
    <row r="9" spans="1:8" ht="20.100000000000001" customHeight="1" x14ac:dyDescent="0.25">
      <c r="A9" s="98" t="s">
        <v>289</v>
      </c>
      <c r="B9" s="136" t="s">
        <v>292</v>
      </c>
      <c r="C9" s="136"/>
      <c r="D9" s="136"/>
      <c r="E9" s="136"/>
      <c r="F9" s="136"/>
      <c r="G9" s="136"/>
      <c r="H9" s="136"/>
    </row>
    <row r="10" spans="1:8" ht="11.25" customHeight="1" x14ac:dyDescent="0.25">
      <c r="A10" s="98"/>
      <c r="B10" s="99"/>
      <c r="C10" s="99"/>
      <c r="D10" s="99"/>
      <c r="E10" s="99"/>
      <c r="F10" s="99"/>
      <c r="G10" s="99"/>
      <c r="H10" s="99"/>
    </row>
    <row r="11" spans="1:8" ht="12.75" customHeight="1" x14ac:dyDescent="0.3">
      <c r="A11" s="44" t="s">
        <v>290</v>
      </c>
      <c r="B11" s="44"/>
      <c r="C11" s="44"/>
      <c r="D11" s="44"/>
      <c r="E11" s="44"/>
      <c r="F11" s="44"/>
      <c r="G11" s="44"/>
      <c r="H11" s="100"/>
    </row>
    <row r="12" spans="1:8" ht="12.75" customHeight="1" x14ac:dyDescent="0.3">
      <c r="A12" s="44"/>
      <c r="B12" s="44"/>
      <c r="C12" s="44"/>
      <c r="D12" s="101"/>
      <c r="E12" s="44"/>
      <c r="F12" s="44"/>
      <c r="G12" s="44"/>
      <c r="H12" s="100"/>
    </row>
    <row r="13" spans="1:8" ht="12.75" customHeight="1" x14ac:dyDescent="0.3">
      <c r="A13" s="44"/>
      <c r="B13" s="44"/>
      <c r="C13" s="44"/>
      <c r="D13" s="44"/>
      <c r="E13" s="44"/>
      <c r="F13" s="44"/>
      <c r="G13" s="44"/>
      <c r="H13" s="100"/>
    </row>
    <row r="14" spans="1:8" ht="12.75" customHeight="1" x14ac:dyDescent="0.3">
      <c r="A14" s="44"/>
      <c r="B14" s="44"/>
      <c r="C14" s="44"/>
      <c r="D14" s="44"/>
      <c r="E14" s="44"/>
      <c r="F14" s="44"/>
      <c r="G14" s="44"/>
      <c r="H14" s="100"/>
    </row>
    <row r="15" spans="1:8" ht="12.75" customHeight="1" x14ac:dyDescent="0.3">
      <c r="A15" s="44"/>
      <c r="B15" s="44"/>
      <c r="C15" s="44"/>
      <c r="D15" s="44"/>
      <c r="E15" s="44"/>
      <c r="F15" s="44"/>
      <c r="G15" s="44"/>
      <c r="H15" s="100"/>
    </row>
    <row r="16" spans="1:8" ht="12.75" customHeight="1" x14ac:dyDescent="0.3">
      <c r="A16" s="98" t="s">
        <v>291</v>
      </c>
      <c r="B16" s="44"/>
      <c r="C16" s="44"/>
      <c r="D16" s="44"/>
      <c r="E16" s="44"/>
      <c r="F16" s="44"/>
      <c r="G16" s="44"/>
      <c r="H16" s="100"/>
    </row>
    <row r="17" spans="1:55" ht="12.75" customHeight="1" x14ac:dyDescent="0.2">
      <c r="A17" s="102"/>
      <c r="B17" s="102"/>
      <c r="C17" s="102"/>
      <c r="D17" s="102"/>
      <c r="E17" s="102"/>
      <c r="F17" s="102"/>
      <c r="G17" s="102"/>
      <c r="H17" s="103"/>
      <c r="I17" s="102"/>
      <c r="J17" s="102"/>
    </row>
    <row r="18" spans="1:55" ht="12.75" customHeight="1" thickBot="1" x14ac:dyDescent="0.25">
      <c r="A18" s="104" t="s">
        <v>294</v>
      </c>
      <c r="B18" s="105"/>
      <c r="C18" s="105"/>
      <c r="D18" s="105"/>
      <c r="E18" s="105"/>
      <c r="F18" s="105"/>
      <c r="G18" s="105"/>
      <c r="H18" s="106"/>
      <c r="I18" s="102"/>
      <c r="J18" s="102"/>
    </row>
    <row r="19" spans="1:55" ht="12.75" customHeight="1" thickBot="1" x14ac:dyDescent="0.35">
      <c r="A19" s="107" t="s">
        <v>295</v>
      </c>
      <c r="B19" s="108"/>
      <c r="C19" s="109"/>
      <c r="D19" s="109"/>
      <c r="E19" s="109"/>
      <c r="F19" s="109"/>
      <c r="G19" s="110"/>
      <c r="H19" s="111" t="s">
        <v>296</v>
      </c>
      <c r="I19" s="102"/>
      <c r="J19" s="102"/>
    </row>
    <row r="20" spans="1:55" s="18" customFormat="1" ht="20.25" customHeight="1" thickBot="1" x14ac:dyDescent="0.3">
      <c r="A20" s="112" t="s">
        <v>284</v>
      </c>
      <c r="B20" s="113"/>
      <c r="C20" s="114"/>
      <c r="D20" s="114"/>
      <c r="E20" s="115"/>
      <c r="F20" s="114"/>
      <c r="G20" s="114"/>
      <c r="H20" s="116">
        <f>SUM(H34)</f>
        <v>0</v>
      </c>
      <c r="I20" s="117"/>
      <c r="J20" s="118"/>
      <c r="K20" s="118"/>
      <c r="L20" s="118"/>
      <c r="M20" s="118"/>
      <c r="N20" s="118"/>
      <c r="O20" s="18">
        <f>'[2]SO304 R165106644 Pol'!AM6</f>
        <v>0</v>
      </c>
      <c r="P20" s="119">
        <f>'[2]SO304 R165106644 Pol'!AN6</f>
        <v>5776584.8399999989</v>
      </c>
    </row>
    <row r="21" spans="1:55" ht="12.75" customHeight="1" thickBot="1" x14ac:dyDescent="0.35">
      <c r="A21" s="120"/>
      <c r="B21" s="121" t="s">
        <v>297</v>
      </c>
      <c r="C21" s="122"/>
      <c r="D21" s="123"/>
      <c r="E21" s="122"/>
      <c r="F21" s="122"/>
      <c r="G21" s="124"/>
      <c r="H21" s="125">
        <f>SUM(H20:H20)</f>
        <v>0</v>
      </c>
      <c r="I21" s="102"/>
      <c r="J21" s="102"/>
    </row>
    <row r="22" spans="1:55" ht="12.75" customHeight="1" x14ac:dyDescent="0.3">
      <c r="A22" s="44"/>
      <c r="B22" s="44"/>
      <c r="C22" s="44"/>
      <c r="D22" s="44"/>
      <c r="E22" s="44"/>
      <c r="F22" s="44"/>
      <c r="G22" s="44"/>
      <c r="H22" s="100"/>
      <c r="I22" s="102"/>
      <c r="J22" s="102"/>
    </row>
    <row r="23" spans="1:55" ht="13.5" thickBot="1" x14ac:dyDescent="0.25">
      <c r="A23" s="104" t="s">
        <v>8</v>
      </c>
      <c r="B23" s="105"/>
      <c r="C23" s="105"/>
      <c r="D23" s="126"/>
      <c r="E23" s="137"/>
      <c r="F23" s="137"/>
      <c r="G23" s="137"/>
      <c r="H23" s="137"/>
      <c r="I23" s="102"/>
      <c r="J23" s="102"/>
      <c r="BC23" s="127">
        <f>E23</f>
        <v>0</v>
      </c>
    </row>
    <row r="24" spans="1:55" ht="12.75" customHeight="1" x14ac:dyDescent="0.3">
      <c r="A24" s="107" t="s">
        <v>298</v>
      </c>
      <c r="B24" s="108"/>
      <c r="C24" s="109"/>
      <c r="D24" s="109"/>
      <c r="E24" s="109"/>
      <c r="F24" s="109"/>
      <c r="G24" s="110"/>
      <c r="H24" s="111" t="s">
        <v>296</v>
      </c>
      <c r="I24" s="102"/>
      <c r="J24" s="102"/>
    </row>
    <row r="25" spans="1:55" ht="12.75" customHeight="1" x14ac:dyDescent="0.3">
      <c r="A25" s="128" t="s">
        <v>9</v>
      </c>
      <c r="B25" s="129" t="s">
        <v>10</v>
      </c>
      <c r="C25" s="130"/>
      <c r="D25" s="130"/>
      <c r="E25" s="130"/>
      <c r="F25" s="130"/>
      <c r="G25" s="131"/>
      <c r="H25" s="132">
        <f>'F310 1758676401 Pol'!G9</f>
        <v>0</v>
      </c>
      <c r="I25" s="102"/>
      <c r="J25" s="102"/>
    </row>
    <row r="26" spans="1:55" ht="12.75" customHeight="1" x14ac:dyDescent="0.3">
      <c r="A26" s="128" t="s">
        <v>11</v>
      </c>
      <c r="B26" s="129" t="s">
        <v>12</v>
      </c>
      <c r="C26" s="130"/>
      <c r="D26" s="130"/>
      <c r="E26" s="130"/>
      <c r="F26" s="130"/>
      <c r="G26" s="131"/>
      <c r="H26" s="132">
        <f>'F310 1758676401 Pol'!G12</f>
        <v>0</v>
      </c>
      <c r="I26" s="102"/>
      <c r="J26" s="102"/>
    </row>
    <row r="27" spans="1:55" ht="12.75" customHeight="1" x14ac:dyDescent="0.3">
      <c r="A27" s="128" t="s">
        <v>13</v>
      </c>
      <c r="B27" s="129" t="s">
        <v>14</v>
      </c>
      <c r="C27" s="130"/>
      <c r="D27" s="130"/>
      <c r="E27" s="130"/>
      <c r="F27" s="130"/>
      <c r="G27" s="131"/>
      <c r="H27" s="132">
        <f>'F310 1758676401 Pol'!G17</f>
        <v>0</v>
      </c>
      <c r="I27" s="102"/>
      <c r="J27" s="102"/>
    </row>
    <row r="28" spans="1:55" ht="12.75" customHeight="1" x14ac:dyDescent="0.3">
      <c r="A28" s="128" t="s">
        <v>15</v>
      </c>
      <c r="B28" s="129" t="s">
        <v>299</v>
      </c>
      <c r="C28" s="130"/>
      <c r="D28" s="130"/>
      <c r="E28" s="130"/>
      <c r="F28" s="130"/>
      <c r="G28" s="131"/>
      <c r="H28" s="132">
        <f>'F310 1758676401 Pol'!G19</f>
        <v>0</v>
      </c>
      <c r="I28" s="102"/>
      <c r="J28" s="102"/>
    </row>
    <row r="29" spans="1:55" ht="12.75" customHeight="1" x14ac:dyDescent="0.3">
      <c r="A29" s="128" t="s">
        <v>17</v>
      </c>
      <c r="B29" s="129" t="s">
        <v>18</v>
      </c>
      <c r="C29" s="130"/>
      <c r="D29" s="130"/>
      <c r="E29" s="130"/>
      <c r="F29" s="130"/>
      <c r="G29" s="131"/>
      <c r="H29" s="132">
        <f>'F310 1758676401 Pol'!G24</f>
        <v>0</v>
      </c>
      <c r="I29" s="102"/>
      <c r="J29" s="102"/>
    </row>
    <row r="30" spans="1:55" ht="12.75" customHeight="1" x14ac:dyDescent="0.3">
      <c r="A30" s="128" t="s">
        <v>19</v>
      </c>
      <c r="B30" s="129" t="s">
        <v>20</v>
      </c>
      <c r="C30" s="130"/>
      <c r="D30" s="130"/>
      <c r="E30" s="130"/>
      <c r="F30" s="130"/>
      <c r="G30" s="131"/>
      <c r="H30" s="132">
        <f>'F310 1758676401 Pol'!G46</f>
        <v>0</v>
      </c>
      <c r="I30" s="102"/>
      <c r="J30" s="102"/>
    </row>
    <row r="31" spans="1:55" ht="12.75" customHeight="1" x14ac:dyDescent="0.3">
      <c r="A31" s="128" t="s">
        <v>21</v>
      </c>
      <c r="B31" s="129" t="s">
        <v>22</v>
      </c>
      <c r="C31" s="130"/>
      <c r="D31" s="130"/>
      <c r="E31" s="130"/>
      <c r="F31" s="130"/>
      <c r="G31" s="131"/>
      <c r="H31" s="132">
        <f>'F310 1758676401 Pol'!G87</f>
        <v>0</v>
      </c>
      <c r="I31" s="102"/>
      <c r="J31" s="102"/>
    </row>
    <row r="32" spans="1:55" ht="12.75" customHeight="1" x14ac:dyDescent="0.3">
      <c r="A32" s="128" t="s">
        <v>23</v>
      </c>
      <c r="B32" s="129" t="s">
        <v>24</v>
      </c>
      <c r="C32" s="130"/>
      <c r="D32" s="130"/>
      <c r="E32" s="130"/>
      <c r="F32" s="130"/>
      <c r="G32" s="131"/>
      <c r="H32" s="132">
        <f>'F310 1758676401 Pol'!G90</f>
        <v>0</v>
      </c>
      <c r="I32" s="102"/>
      <c r="J32" s="102"/>
    </row>
    <row r="33" spans="1:10" ht="12.75" customHeight="1" x14ac:dyDescent="0.3">
      <c r="A33" s="128" t="s">
        <v>27</v>
      </c>
      <c r="B33" s="129" t="s">
        <v>4</v>
      </c>
      <c r="C33" s="130"/>
      <c r="D33" s="130"/>
      <c r="E33" s="130"/>
      <c r="F33" s="130"/>
      <c r="G33" s="131"/>
      <c r="H33" s="132">
        <f>'F310 1758676403 Pol'!G31</f>
        <v>0</v>
      </c>
      <c r="I33" s="102"/>
      <c r="J33" s="102"/>
    </row>
    <row r="34" spans="1:10" ht="12.75" customHeight="1" thickBot="1" x14ac:dyDescent="0.35">
      <c r="A34" s="120"/>
      <c r="B34" s="121" t="s">
        <v>300</v>
      </c>
      <c r="C34" s="122"/>
      <c r="D34" s="123">
        <f>D23</f>
        <v>0</v>
      </c>
      <c r="E34" s="122"/>
      <c r="F34" s="122"/>
      <c r="G34" s="124"/>
      <c r="H34" s="133">
        <f>SUM(H25:H33)</f>
        <v>0</v>
      </c>
      <c r="I34" s="102"/>
      <c r="J34" s="102"/>
    </row>
    <row r="35" spans="1:10" ht="12.75" customHeight="1" x14ac:dyDescent="0.3">
      <c r="A35" s="44"/>
      <c r="B35" s="44"/>
      <c r="C35" s="44"/>
      <c r="D35" s="44"/>
      <c r="E35" s="44"/>
      <c r="F35" s="44"/>
      <c r="G35" s="44"/>
      <c r="H35" s="100"/>
      <c r="I35" s="102"/>
      <c r="J35" s="102"/>
    </row>
    <row r="36" spans="1:10" ht="12.75" customHeight="1" x14ac:dyDescent="0.2">
      <c r="A36" s="102"/>
      <c r="B36" s="102"/>
      <c r="C36" s="102"/>
      <c r="D36" s="102"/>
      <c r="E36" s="102"/>
      <c r="F36" s="102"/>
      <c r="G36" s="102"/>
      <c r="H36" s="103"/>
      <c r="I36" s="102"/>
      <c r="J36" s="102"/>
    </row>
    <row r="37" spans="1:10" ht="12.75" customHeight="1" x14ac:dyDescent="0.2">
      <c r="A37" s="102"/>
      <c r="B37" s="102"/>
      <c r="C37" s="102"/>
      <c r="D37" s="102"/>
      <c r="E37" s="102"/>
      <c r="F37" s="102"/>
      <c r="G37" s="102"/>
      <c r="H37" s="103"/>
      <c r="I37" s="102"/>
      <c r="J37" s="102"/>
    </row>
    <row r="38" spans="1:10" ht="12.75" customHeight="1" x14ac:dyDescent="0.2">
      <c r="A38" s="102"/>
      <c r="B38" s="102"/>
      <c r="C38" s="102"/>
      <c r="D38" s="102"/>
      <c r="E38" s="102"/>
      <c r="F38" s="102"/>
      <c r="G38" s="102"/>
      <c r="H38" s="103"/>
      <c r="I38" s="102"/>
      <c r="J38" s="102"/>
    </row>
    <row r="39" spans="1:10" ht="12.75" customHeight="1" x14ac:dyDescent="0.2">
      <c r="A39" s="102"/>
      <c r="B39" s="102"/>
      <c r="C39" s="102"/>
      <c r="D39" s="102"/>
      <c r="E39" s="102"/>
      <c r="F39" s="102"/>
      <c r="G39" s="102"/>
      <c r="H39" s="103"/>
      <c r="I39" s="102"/>
      <c r="J39" s="102"/>
    </row>
    <row r="40" spans="1:10" ht="12.75" customHeight="1" x14ac:dyDescent="0.2">
      <c r="A40" s="102"/>
      <c r="B40" s="102"/>
      <c r="C40" s="102"/>
      <c r="D40" s="102"/>
      <c r="E40" s="102"/>
      <c r="F40" s="102"/>
      <c r="G40" s="102"/>
      <c r="H40" s="103"/>
      <c r="I40" s="102"/>
      <c r="J40" s="102"/>
    </row>
    <row r="41" spans="1:10" ht="12.75" customHeight="1" x14ac:dyDescent="0.2">
      <c r="A41" s="102"/>
      <c r="B41" s="102"/>
      <c r="C41" s="102"/>
      <c r="D41" s="102"/>
      <c r="E41" s="102"/>
      <c r="F41" s="102"/>
      <c r="G41" s="102"/>
      <c r="H41" s="103"/>
      <c r="I41" s="102"/>
      <c r="J41" s="102"/>
    </row>
    <row r="42" spans="1:10" ht="12.75" customHeight="1" x14ac:dyDescent="0.2">
      <c r="A42" s="102"/>
      <c r="B42" s="102"/>
      <c r="C42" s="102"/>
      <c r="D42" s="102"/>
      <c r="E42" s="102"/>
      <c r="F42" s="102"/>
      <c r="G42" s="102"/>
      <c r="H42" s="103"/>
      <c r="I42" s="102"/>
      <c r="J42" s="102"/>
    </row>
    <row r="43" spans="1:10" ht="12.75" customHeight="1" x14ac:dyDescent="0.2">
      <c r="A43" s="102"/>
      <c r="B43" s="102"/>
      <c r="C43" s="102"/>
      <c r="D43" s="102"/>
      <c r="E43" s="102"/>
      <c r="F43" s="102"/>
      <c r="G43" s="102"/>
      <c r="H43" s="103"/>
      <c r="I43" s="102"/>
      <c r="J43" s="102"/>
    </row>
    <row r="44" spans="1:10" ht="12.75" customHeight="1" x14ac:dyDescent="0.2">
      <c r="A44" s="102"/>
      <c r="B44" s="102"/>
      <c r="C44" s="102"/>
      <c r="D44" s="102"/>
      <c r="E44" s="102"/>
      <c r="F44" s="102"/>
      <c r="G44" s="102"/>
      <c r="H44" s="103"/>
      <c r="I44" s="102"/>
      <c r="J44" s="102"/>
    </row>
    <row r="45" spans="1:10" ht="12.75" customHeight="1" x14ac:dyDescent="0.2">
      <c r="A45" s="102"/>
      <c r="B45" s="102"/>
      <c r="C45" s="102"/>
      <c r="D45" s="102"/>
      <c r="E45" s="102"/>
      <c r="F45" s="102"/>
      <c r="G45" s="102"/>
      <c r="H45" s="103"/>
      <c r="I45" s="102"/>
      <c r="J45" s="102"/>
    </row>
    <row r="46" spans="1:10" ht="12.75" customHeight="1" x14ac:dyDescent="0.2">
      <c r="A46" s="102"/>
      <c r="B46" s="102"/>
      <c r="C46" s="102"/>
      <c r="D46" s="102"/>
      <c r="E46" s="102"/>
      <c r="F46" s="102"/>
      <c r="G46" s="102"/>
      <c r="H46" s="103"/>
      <c r="I46" s="102"/>
      <c r="J46" s="102"/>
    </row>
    <row r="47" spans="1:10" ht="12.75" customHeight="1" x14ac:dyDescent="0.2">
      <c r="A47" s="102"/>
      <c r="B47" s="102"/>
      <c r="C47" s="102"/>
      <c r="D47" s="102"/>
      <c r="E47" s="102"/>
      <c r="F47" s="102"/>
      <c r="G47" s="102"/>
      <c r="H47" s="103"/>
      <c r="I47" s="102"/>
      <c r="J47" s="102"/>
    </row>
    <row r="48" spans="1:10" ht="12.75" customHeight="1" x14ac:dyDescent="0.2">
      <c r="A48" s="102"/>
      <c r="B48" s="102"/>
      <c r="C48" s="102"/>
      <c r="D48" s="102"/>
      <c r="E48" s="102"/>
      <c r="F48" s="102"/>
      <c r="G48" s="102"/>
      <c r="H48" s="103"/>
      <c r="I48" s="102"/>
      <c r="J48" s="102"/>
    </row>
    <row r="49" spans="1:10" ht="12.75" customHeight="1" x14ac:dyDescent="0.2">
      <c r="A49" s="102"/>
      <c r="B49" s="102"/>
      <c r="C49" s="102"/>
      <c r="D49" s="102"/>
      <c r="E49" s="102"/>
      <c r="F49" s="102"/>
      <c r="G49" s="102"/>
      <c r="H49" s="103"/>
      <c r="I49" s="102"/>
      <c r="J49" s="102"/>
    </row>
    <row r="50" spans="1:10" ht="12.75" customHeight="1" x14ac:dyDescent="0.2">
      <c r="A50" s="102"/>
      <c r="B50" s="102"/>
      <c r="C50" s="102"/>
      <c r="D50" s="102"/>
      <c r="E50" s="102"/>
      <c r="F50" s="102"/>
      <c r="G50" s="102"/>
      <c r="H50" s="103"/>
      <c r="I50" s="102"/>
      <c r="J50" s="102"/>
    </row>
  </sheetData>
  <mergeCells count="5">
    <mergeCell ref="A5:G5"/>
    <mergeCell ref="B7:H7"/>
    <mergeCell ref="B8:H8"/>
    <mergeCell ref="B9:H9"/>
    <mergeCell ref="E23:H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38" t="s">
        <v>0</v>
      </c>
      <c r="B1" s="138"/>
      <c r="C1" s="139"/>
      <c r="D1" s="138"/>
      <c r="E1" s="138"/>
      <c r="F1" s="138"/>
      <c r="G1" s="138"/>
    </row>
    <row r="2" spans="1:7" ht="24.95" customHeight="1" x14ac:dyDescent="0.2">
      <c r="A2" s="7" t="s">
        <v>1</v>
      </c>
      <c r="B2" s="6"/>
      <c r="C2" s="140"/>
      <c r="D2" s="140"/>
      <c r="E2" s="140"/>
      <c r="F2" s="140"/>
      <c r="G2" s="141"/>
    </row>
    <row r="3" spans="1:7" ht="24.95" customHeight="1" x14ac:dyDescent="0.2">
      <c r="A3" s="7" t="s">
        <v>2</v>
      </c>
      <c r="B3" s="6"/>
      <c r="C3" s="140"/>
      <c r="D3" s="140"/>
      <c r="E3" s="140"/>
      <c r="F3" s="140"/>
      <c r="G3" s="141"/>
    </row>
    <row r="4" spans="1:7" ht="24.95" customHeight="1" x14ac:dyDescent="0.2">
      <c r="A4" s="7" t="s">
        <v>3</v>
      </c>
      <c r="B4" s="6"/>
      <c r="C4" s="140"/>
      <c r="D4" s="140"/>
      <c r="E4" s="140"/>
      <c r="F4" s="140"/>
      <c r="G4" s="14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tabSelected="1" view="pageBreakPreview" zoomScaleNormal="100" zoomScaleSheetLayoutView="100" workbookViewId="0">
      <pane ySplit="8" topLeftCell="A76" activePane="bottomLeft" state="frozen"/>
      <selection pane="bottomLeft" activeCell="F76" sqref="F76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38.2851562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s="18" customFormat="1" ht="14.25" customHeight="1" x14ac:dyDescent="0.3">
      <c r="A1" s="14"/>
      <c r="B1" s="15"/>
      <c r="C1" s="16"/>
      <c r="D1" s="16"/>
      <c r="E1" s="17"/>
      <c r="F1" s="16"/>
      <c r="G1" s="16"/>
    </row>
    <row r="2" spans="1:60" s="18" customFormat="1" ht="20.25" customHeight="1" x14ac:dyDescent="0.25">
      <c r="A2" s="19" t="s">
        <v>282</v>
      </c>
      <c r="B2" s="20"/>
      <c r="C2" s="20"/>
      <c r="D2" s="20"/>
      <c r="E2" s="20"/>
      <c r="F2" s="20"/>
      <c r="G2" s="21" t="s">
        <v>302</v>
      </c>
    </row>
    <row r="3" spans="1:60" s="18" customFormat="1" ht="22.5" customHeight="1" x14ac:dyDescent="0.25">
      <c r="A3" s="19" t="s">
        <v>283</v>
      </c>
      <c r="B3" s="20"/>
      <c r="C3" s="20"/>
      <c r="D3" s="20"/>
      <c r="E3" s="20"/>
      <c r="F3" s="20"/>
      <c r="G3" s="21"/>
    </row>
    <row r="4" spans="1:60" ht="3.75" customHeight="1" x14ac:dyDescent="0.25">
      <c r="A4" s="22"/>
      <c r="B4" s="23"/>
      <c r="C4" s="23"/>
      <c r="D4" s="23"/>
      <c r="E4" s="23"/>
      <c r="F4" s="23"/>
      <c r="G4" s="24"/>
    </row>
    <row r="5" spans="1:60" s="18" customFormat="1" ht="18" customHeight="1" x14ac:dyDescent="0.2">
      <c r="A5" s="25" t="s">
        <v>284</v>
      </c>
      <c r="B5" s="26"/>
      <c r="C5" s="27"/>
      <c r="D5" s="27"/>
      <c r="E5" s="28"/>
      <c r="F5" s="27"/>
      <c r="G5" s="27"/>
    </row>
    <row r="6" spans="1:60" s="18" customFormat="1" ht="14.25" x14ac:dyDescent="0.3">
      <c r="A6" s="14"/>
      <c r="B6" s="14"/>
      <c r="C6" s="14"/>
      <c r="D6" s="14"/>
      <c r="E6" s="29"/>
      <c r="F6" s="14"/>
      <c r="G6" s="30"/>
    </row>
    <row r="7" spans="1:60" s="18" customFormat="1" ht="14.25" x14ac:dyDescent="0.3">
      <c r="A7" s="31" t="s">
        <v>34</v>
      </c>
      <c r="B7" s="32" t="s">
        <v>35</v>
      </c>
      <c r="C7" s="32" t="s">
        <v>36</v>
      </c>
      <c r="D7" s="32" t="s">
        <v>37</v>
      </c>
      <c r="E7" s="33" t="s">
        <v>38</v>
      </c>
      <c r="F7" s="32" t="s">
        <v>39</v>
      </c>
      <c r="G7" s="34" t="s">
        <v>285</v>
      </c>
      <c r="H7" s="18" t="s">
        <v>6</v>
      </c>
      <c r="I7" s="18" t="s">
        <v>40</v>
      </c>
      <c r="J7" s="18" t="s">
        <v>7</v>
      </c>
      <c r="K7" s="18" t="s">
        <v>41</v>
      </c>
      <c r="L7" s="18" t="s">
        <v>42</v>
      </c>
      <c r="M7" s="18" t="s">
        <v>43</v>
      </c>
      <c r="N7" s="18" t="s">
        <v>44</v>
      </c>
      <c r="O7" s="18" t="s">
        <v>45</v>
      </c>
      <c r="P7" s="18" t="s">
        <v>46</v>
      </c>
      <c r="Q7" s="18" t="s">
        <v>47</v>
      </c>
      <c r="R7" s="18" t="s">
        <v>48</v>
      </c>
      <c r="S7" s="18" t="s">
        <v>49</v>
      </c>
      <c r="T7" s="18" t="s">
        <v>50</v>
      </c>
      <c r="U7" s="18" t="s">
        <v>51</v>
      </c>
      <c r="V7" s="18" t="s">
        <v>52</v>
      </c>
      <c r="W7" s="18" t="s">
        <v>53</v>
      </c>
    </row>
    <row r="8" spans="1:60" hidden="1" x14ac:dyDescent="0.2">
      <c r="A8" s="1"/>
      <c r="B8" s="2"/>
      <c r="C8" s="2"/>
      <c r="D8" s="4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60" s="45" customFormat="1" ht="13.5" x14ac:dyDescent="0.25">
      <c r="A9" s="60" t="s">
        <v>54</v>
      </c>
      <c r="B9" s="59" t="s">
        <v>9</v>
      </c>
      <c r="C9" s="58" t="s">
        <v>10</v>
      </c>
      <c r="D9" s="61"/>
      <c r="E9" s="62"/>
      <c r="F9" s="63"/>
      <c r="G9" s="64">
        <f>SUMIF(AG10:AG11,"&lt;&gt;NOR",G10:G11)</f>
        <v>0</v>
      </c>
      <c r="H9" s="46"/>
      <c r="I9" s="46">
        <f>SUM(I10:I11)</f>
        <v>0</v>
      </c>
      <c r="J9" s="46"/>
      <c r="K9" s="46">
        <f>SUM(K10:K11)</f>
        <v>0</v>
      </c>
      <c r="L9" s="46"/>
      <c r="M9" s="46">
        <f>SUM(M10:M11)</f>
        <v>0</v>
      </c>
      <c r="N9" s="46"/>
      <c r="O9" s="46">
        <f>SUM(O10:O11)</f>
        <v>0</v>
      </c>
      <c r="P9" s="46"/>
      <c r="Q9" s="46">
        <f>SUM(Q10:Q11)</f>
        <v>0</v>
      </c>
      <c r="R9" s="46"/>
      <c r="S9" s="46"/>
      <c r="T9" s="46"/>
      <c r="U9" s="46"/>
      <c r="V9" s="46">
        <f>SUM(V10:V11)</f>
        <v>0</v>
      </c>
      <c r="W9" s="46"/>
      <c r="AG9" s="45" t="s">
        <v>55</v>
      </c>
    </row>
    <row r="10" spans="1:60" s="45" customFormat="1" ht="14.25" outlineLevel="1" x14ac:dyDescent="0.3">
      <c r="A10" s="35">
        <v>1</v>
      </c>
      <c r="B10" s="36" t="s">
        <v>56</v>
      </c>
      <c r="C10" s="37" t="s">
        <v>57</v>
      </c>
      <c r="D10" s="38" t="s">
        <v>58</v>
      </c>
      <c r="E10" s="39">
        <v>2</v>
      </c>
      <c r="F10" s="40"/>
      <c r="G10" s="41">
        <f>ROUND(E10*F10,2)</f>
        <v>0</v>
      </c>
      <c r="H10" s="42"/>
      <c r="I10" s="43">
        <f>ROUND(E10*H10,2)</f>
        <v>0</v>
      </c>
      <c r="J10" s="42">
        <v>0</v>
      </c>
      <c r="K10" s="43">
        <f>ROUND(E10*J10,2)</f>
        <v>0</v>
      </c>
      <c r="L10" s="43">
        <v>21</v>
      </c>
      <c r="M10" s="43">
        <f>G10*(1+L10/100)</f>
        <v>0</v>
      </c>
      <c r="N10" s="43">
        <v>0</v>
      </c>
      <c r="O10" s="43">
        <f>ROUND(E10*N10,2)</f>
        <v>0</v>
      </c>
      <c r="P10" s="43">
        <v>0</v>
      </c>
      <c r="Q10" s="43">
        <f>ROUND(E10*P10,2)</f>
        <v>0</v>
      </c>
      <c r="R10" s="43"/>
      <c r="S10" s="43" t="s">
        <v>59</v>
      </c>
      <c r="T10" s="43" t="s">
        <v>60</v>
      </c>
      <c r="U10" s="43">
        <v>0</v>
      </c>
      <c r="V10" s="43">
        <f>ROUND(E10*U10,2)</f>
        <v>0</v>
      </c>
      <c r="W10" s="43"/>
      <c r="X10" s="44"/>
      <c r="Y10" s="44"/>
      <c r="Z10" s="44"/>
      <c r="AA10" s="44"/>
      <c r="AB10" s="44"/>
      <c r="AC10" s="44"/>
      <c r="AD10" s="44"/>
      <c r="AE10" s="44"/>
      <c r="AF10" s="44"/>
      <c r="AG10" s="44" t="s">
        <v>61</v>
      </c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</row>
    <row r="11" spans="1:60" s="45" customFormat="1" ht="27" outlineLevel="1" x14ac:dyDescent="0.3">
      <c r="A11" s="35">
        <v>2</v>
      </c>
      <c r="B11" s="36" t="s">
        <v>62</v>
      </c>
      <c r="C11" s="37" t="s">
        <v>63</v>
      </c>
      <c r="D11" s="38" t="s">
        <v>58</v>
      </c>
      <c r="E11" s="39">
        <v>1</v>
      </c>
      <c r="F11" s="40"/>
      <c r="G11" s="41">
        <f>ROUND(E11*F11,2)</f>
        <v>0</v>
      </c>
      <c r="H11" s="42"/>
      <c r="I11" s="43">
        <f>ROUND(E11*H11,2)</f>
        <v>0</v>
      </c>
      <c r="J11" s="42">
        <v>0</v>
      </c>
      <c r="K11" s="43">
        <f>ROUND(E11*J11,2)</f>
        <v>0</v>
      </c>
      <c r="L11" s="43">
        <v>21</v>
      </c>
      <c r="M11" s="43">
        <f>G11*(1+L11/100)</f>
        <v>0</v>
      </c>
      <c r="N11" s="43">
        <v>0</v>
      </c>
      <c r="O11" s="43">
        <f>ROUND(E11*N11,2)</f>
        <v>0</v>
      </c>
      <c r="P11" s="43">
        <v>0</v>
      </c>
      <c r="Q11" s="43">
        <f>ROUND(E11*P11,2)</f>
        <v>0</v>
      </c>
      <c r="R11" s="43"/>
      <c r="S11" s="43" t="s">
        <v>59</v>
      </c>
      <c r="T11" s="43" t="s">
        <v>60</v>
      </c>
      <c r="U11" s="43">
        <v>0</v>
      </c>
      <c r="V11" s="43">
        <f>ROUND(E11*U11,2)</f>
        <v>0</v>
      </c>
      <c r="W11" s="43"/>
      <c r="X11" s="44"/>
      <c r="Y11" s="44"/>
      <c r="Z11" s="44"/>
      <c r="AA11" s="44"/>
      <c r="AB11" s="44"/>
      <c r="AC11" s="44"/>
      <c r="AD11" s="44"/>
      <c r="AE11" s="44"/>
      <c r="AF11" s="44"/>
      <c r="AG11" s="44" t="s">
        <v>61</v>
      </c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</row>
    <row r="12" spans="1:60" s="45" customFormat="1" ht="13.5" x14ac:dyDescent="0.25">
      <c r="A12" s="60" t="s">
        <v>54</v>
      </c>
      <c r="B12" s="59" t="s">
        <v>11</v>
      </c>
      <c r="C12" s="65" t="s">
        <v>12</v>
      </c>
      <c r="D12" s="61"/>
      <c r="E12" s="62"/>
      <c r="F12" s="63"/>
      <c r="G12" s="64">
        <f>SUMIF(AG13:AG16,"&lt;&gt;NOR",G13:G16)</f>
        <v>0</v>
      </c>
      <c r="H12" s="46"/>
      <c r="I12" s="46">
        <f>SUM(I13:I16)</f>
        <v>0</v>
      </c>
      <c r="J12" s="46"/>
      <c r="K12" s="46">
        <f>SUM(K13:K16)</f>
        <v>0</v>
      </c>
      <c r="L12" s="46"/>
      <c r="M12" s="46">
        <f>SUM(M13:M16)</f>
        <v>0</v>
      </c>
      <c r="N12" s="46"/>
      <c r="O12" s="46">
        <f>SUM(O13:O16)</f>
        <v>0</v>
      </c>
      <c r="P12" s="46"/>
      <c r="Q12" s="46">
        <f>SUM(Q13:Q16)</f>
        <v>0</v>
      </c>
      <c r="R12" s="46"/>
      <c r="S12" s="46"/>
      <c r="T12" s="46"/>
      <c r="U12" s="46"/>
      <c r="V12" s="46">
        <f>SUM(V13:V16)</f>
        <v>0</v>
      </c>
      <c r="W12" s="46"/>
      <c r="AG12" s="45" t="s">
        <v>55</v>
      </c>
    </row>
    <row r="13" spans="1:60" s="45" customFormat="1" ht="40.5" outlineLevel="1" x14ac:dyDescent="0.3">
      <c r="A13" s="35">
        <v>3</v>
      </c>
      <c r="B13" s="36" t="s">
        <v>64</v>
      </c>
      <c r="C13" s="37" t="s">
        <v>65</v>
      </c>
      <c r="D13" s="38" t="s">
        <v>58</v>
      </c>
      <c r="E13" s="39">
        <v>1</v>
      </c>
      <c r="F13" s="40"/>
      <c r="G13" s="41">
        <f>ROUND(E13*F13,2)</f>
        <v>0</v>
      </c>
      <c r="H13" s="42"/>
      <c r="I13" s="43">
        <f>ROUND(E13*H13,2)</f>
        <v>0</v>
      </c>
      <c r="J13" s="42">
        <v>0</v>
      </c>
      <c r="K13" s="43">
        <f>ROUND(E13*J13,2)</f>
        <v>0</v>
      </c>
      <c r="L13" s="43">
        <v>21</v>
      </c>
      <c r="M13" s="43">
        <f>G13*(1+L13/100)</f>
        <v>0</v>
      </c>
      <c r="N13" s="43">
        <v>0</v>
      </c>
      <c r="O13" s="43">
        <f>ROUND(E13*N13,2)</f>
        <v>0</v>
      </c>
      <c r="P13" s="43">
        <v>0</v>
      </c>
      <c r="Q13" s="43">
        <f>ROUND(E13*P13,2)</f>
        <v>0</v>
      </c>
      <c r="R13" s="43"/>
      <c r="S13" s="43" t="s">
        <v>59</v>
      </c>
      <c r="T13" s="43" t="s">
        <v>66</v>
      </c>
      <c r="U13" s="43">
        <v>0</v>
      </c>
      <c r="V13" s="43">
        <f>ROUND(E13*U13,2)</f>
        <v>0</v>
      </c>
      <c r="W13" s="43"/>
      <c r="X13" s="44"/>
      <c r="Y13" s="44"/>
      <c r="Z13" s="44"/>
      <c r="AA13" s="44"/>
      <c r="AB13" s="44"/>
      <c r="AC13" s="44"/>
      <c r="AD13" s="44"/>
      <c r="AE13" s="44"/>
      <c r="AF13" s="44"/>
      <c r="AG13" s="44" t="s">
        <v>61</v>
      </c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</row>
    <row r="14" spans="1:60" s="45" customFormat="1" ht="27" outlineLevel="1" x14ac:dyDescent="0.3">
      <c r="A14" s="35">
        <v>4</v>
      </c>
      <c r="B14" s="36" t="s">
        <v>67</v>
      </c>
      <c r="C14" s="37" t="s">
        <v>68</v>
      </c>
      <c r="D14" s="38" t="s">
        <v>58</v>
      </c>
      <c r="E14" s="39">
        <v>4</v>
      </c>
      <c r="F14" s="40"/>
      <c r="G14" s="41">
        <f>ROUND(E14*F14,2)</f>
        <v>0</v>
      </c>
      <c r="H14" s="42"/>
      <c r="I14" s="43">
        <f>ROUND(E14*H14,2)</f>
        <v>0</v>
      </c>
      <c r="J14" s="42">
        <v>0</v>
      </c>
      <c r="K14" s="43">
        <f>ROUND(E14*J14,2)</f>
        <v>0</v>
      </c>
      <c r="L14" s="43">
        <v>21</v>
      </c>
      <c r="M14" s="43">
        <f>G14*(1+L14/100)</f>
        <v>0</v>
      </c>
      <c r="N14" s="43">
        <v>0</v>
      </c>
      <c r="O14" s="43">
        <f>ROUND(E14*N14,2)</f>
        <v>0</v>
      </c>
      <c r="P14" s="43">
        <v>0</v>
      </c>
      <c r="Q14" s="43">
        <f>ROUND(E14*P14,2)</f>
        <v>0</v>
      </c>
      <c r="R14" s="43"/>
      <c r="S14" s="43" t="s">
        <v>59</v>
      </c>
      <c r="T14" s="43" t="s">
        <v>69</v>
      </c>
      <c r="U14" s="43">
        <v>0</v>
      </c>
      <c r="V14" s="43">
        <f>ROUND(E14*U14,2)</f>
        <v>0</v>
      </c>
      <c r="W14" s="43"/>
      <c r="X14" s="44"/>
      <c r="Y14" s="44"/>
      <c r="Z14" s="44"/>
      <c r="AA14" s="44"/>
      <c r="AB14" s="44"/>
      <c r="AC14" s="44"/>
      <c r="AD14" s="44"/>
      <c r="AE14" s="44"/>
      <c r="AF14" s="44"/>
      <c r="AG14" s="44" t="s">
        <v>61</v>
      </c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</row>
    <row r="15" spans="1:60" s="45" customFormat="1" ht="40.5" outlineLevel="1" x14ac:dyDescent="0.3">
      <c r="A15" s="35">
        <v>5</v>
      </c>
      <c r="B15" s="36" t="s">
        <v>70</v>
      </c>
      <c r="C15" s="37" t="s">
        <v>71</v>
      </c>
      <c r="D15" s="38" t="s">
        <v>58</v>
      </c>
      <c r="E15" s="39">
        <v>1</v>
      </c>
      <c r="F15" s="40"/>
      <c r="G15" s="41">
        <f>ROUND(E15*F15,2)</f>
        <v>0</v>
      </c>
      <c r="H15" s="42"/>
      <c r="I15" s="43">
        <f>ROUND(E15*H15,2)</f>
        <v>0</v>
      </c>
      <c r="J15" s="42">
        <v>0</v>
      </c>
      <c r="K15" s="43">
        <f>ROUND(E15*J15,2)</f>
        <v>0</v>
      </c>
      <c r="L15" s="43">
        <v>21</v>
      </c>
      <c r="M15" s="43">
        <f>G15*(1+L15/100)</f>
        <v>0</v>
      </c>
      <c r="N15" s="43">
        <v>0</v>
      </c>
      <c r="O15" s="43">
        <f>ROUND(E15*N15,2)</f>
        <v>0</v>
      </c>
      <c r="P15" s="43">
        <v>0</v>
      </c>
      <c r="Q15" s="43">
        <f>ROUND(E15*P15,2)</f>
        <v>0</v>
      </c>
      <c r="R15" s="43"/>
      <c r="S15" s="43" t="s">
        <v>59</v>
      </c>
      <c r="T15" s="43" t="s">
        <v>72</v>
      </c>
      <c r="U15" s="43">
        <v>0</v>
      </c>
      <c r="V15" s="43">
        <f>ROUND(E15*U15,2)</f>
        <v>0</v>
      </c>
      <c r="W15" s="43"/>
      <c r="X15" s="44"/>
      <c r="Y15" s="44"/>
      <c r="Z15" s="44"/>
      <c r="AA15" s="44"/>
      <c r="AB15" s="44"/>
      <c r="AC15" s="44"/>
      <c r="AD15" s="44"/>
      <c r="AE15" s="44"/>
      <c r="AF15" s="44"/>
      <c r="AG15" s="44" t="s">
        <v>61</v>
      </c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</row>
    <row r="16" spans="1:60" s="45" customFormat="1" ht="40.5" outlineLevel="1" x14ac:dyDescent="0.3">
      <c r="A16" s="35">
        <v>6</v>
      </c>
      <c r="B16" s="36" t="s">
        <v>73</v>
      </c>
      <c r="C16" s="37" t="s">
        <v>74</v>
      </c>
      <c r="D16" s="38" t="s">
        <v>58</v>
      </c>
      <c r="E16" s="39">
        <v>2</v>
      </c>
      <c r="F16" s="40"/>
      <c r="G16" s="41">
        <f>ROUND(E16*F16,2)</f>
        <v>0</v>
      </c>
      <c r="H16" s="42"/>
      <c r="I16" s="43">
        <f>ROUND(E16*H16,2)</f>
        <v>0</v>
      </c>
      <c r="J16" s="42">
        <v>0</v>
      </c>
      <c r="K16" s="43">
        <f>ROUND(E16*J16,2)</f>
        <v>0</v>
      </c>
      <c r="L16" s="43">
        <v>21</v>
      </c>
      <c r="M16" s="43">
        <f>G16*(1+L16/100)</f>
        <v>0</v>
      </c>
      <c r="N16" s="43">
        <v>0</v>
      </c>
      <c r="O16" s="43">
        <f>ROUND(E16*N16,2)</f>
        <v>0</v>
      </c>
      <c r="P16" s="43">
        <v>0</v>
      </c>
      <c r="Q16" s="43">
        <f>ROUND(E16*P16,2)</f>
        <v>0</v>
      </c>
      <c r="R16" s="43"/>
      <c r="S16" s="43" t="s">
        <v>59</v>
      </c>
      <c r="T16" s="43" t="s">
        <v>75</v>
      </c>
      <c r="U16" s="43">
        <v>0</v>
      </c>
      <c r="V16" s="43">
        <f>ROUND(E16*U16,2)</f>
        <v>0</v>
      </c>
      <c r="W16" s="43"/>
      <c r="X16" s="44"/>
      <c r="Y16" s="44"/>
      <c r="Z16" s="44"/>
      <c r="AA16" s="44"/>
      <c r="AB16" s="44"/>
      <c r="AC16" s="44"/>
      <c r="AD16" s="44"/>
      <c r="AE16" s="44"/>
      <c r="AF16" s="44"/>
      <c r="AG16" s="44" t="s">
        <v>61</v>
      </c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</row>
    <row r="17" spans="1:60" s="45" customFormat="1" ht="13.5" x14ac:dyDescent="0.25">
      <c r="A17" s="60" t="s">
        <v>54</v>
      </c>
      <c r="B17" s="59" t="s">
        <v>13</v>
      </c>
      <c r="C17" s="65" t="s">
        <v>14</v>
      </c>
      <c r="D17" s="61"/>
      <c r="E17" s="62"/>
      <c r="F17" s="63"/>
      <c r="G17" s="64">
        <f>SUMIF(AG18:AG18,"&lt;&gt;NOR",G18:G18)</f>
        <v>0</v>
      </c>
      <c r="H17" s="46"/>
      <c r="I17" s="46">
        <f>SUM(I18:I18)</f>
        <v>0</v>
      </c>
      <c r="J17" s="46"/>
      <c r="K17" s="46">
        <f>SUM(K18:K18)</f>
        <v>0</v>
      </c>
      <c r="L17" s="46"/>
      <c r="M17" s="46">
        <f>SUM(M18:M18)</f>
        <v>0</v>
      </c>
      <c r="N17" s="46"/>
      <c r="O17" s="46">
        <f>SUM(O18:O18)</f>
        <v>0</v>
      </c>
      <c r="P17" s="46"/>
      <c r="Q17" s="46">
        <f>SUM(Q18:Q18)</f>
        <v>0</v>
      </c>
      <c r="R17" s="46"/>
      <c r="S17" s="46"/>
      <c r="T17" s="46"/>
      <c r="U17" s="46"/>
      <c r="V17" s="46">
        <f>SUM(V18:V18)</f>
        <v>0</v>
      </c>
      <c r="W17" s="46"/>
      <c r="AG17" s="45" t="s">
        <v>55</v>
      </c>
    </row>
    <row r="18" spans="1:60" s="45" customFormat="1" ht="27" outlineLevel="1" x14ac:dyDescent="0.3">
      <c r="A18" s="35">
        <v>7</v>
      </c>
      <c r="B18" s="36" t="s">
        <v>76</v>
      </c>
      <c r="C18" s="37" t="s">
        <v>77</v>
      </c>
      <c r="D18" s="38" t="s">
        <v>58</v>
      </c>
      <c r="E18" s="39">
        <v>2</v>
      </c>
      <c r="F18" s="40"/>
      <c r="G18" s="41">
        <f>ROUND(E18*F18,2)</f>
        <v>0</v>
      </c>
      <c r="H18" s="42"/>
      <c r="I18" s="43">
        <f>ROUND(E18*H18,2)</f>
        <v>0</v>
      </c>
      <c r="J18" s="42">
        <v>0</v>
      </c>
      <c r="K18" s="43">
        <f>ROUND(E18*J18,2)</f>
        <v>0</v>
      </c>
      <c r="L18" s="43">
        <v>21</v>
      </c>
      <c r="M18" s="43">
        <f>G18*(1+L18/100)</f>
        <v>0</v>
      </c>
      <c r="N18" s="43">
        <v>0</v>
      </c>
      <c r="O18" s="43">
        <f>ROUND(E18*N18,2)</f>
        <v>0</v>
      </c>
      <c r="P18" s="43">
        <v>0</v>
      </c>
      <c r="Q18" s="43">
        <f>ROUND(E18*P18,2)</f>
        <v>0</v>
      </c>
      <c r="R18" s="43"/>
      <c r="S18" s="43" t="s">
        <v>59</v>
      </c>
      <c r="T18" s="43" t="s">
        <v>78</v>
      </c>
      <c r="U18" s="43">
        <v>0</v>
      </c>
      <c r="V18" s="43">
        <f>ROUND(E18*U18,2)</f>
        <v>0</v>
      </c>
      <c r="W18" s="43"/>
      <c r="X18" s="44"/>
      <c r="Y18" s="44"/>
      <c r="Z18" s="44"/>
      <c r="AA18" s="44"/>
      <c r="AB18" s="44"/>
      <c r="AC18" s="44"/>
      <c r="AD18" s="44"/>
      <c r="AE18" s="44"/>
      <c r="AF18" s="44"/>
      <c r="AG18" s="44" t="s">
        <v>61</v>
      </c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</row>
    <row r="19" spans="1:60" s="45" customFormat="1" ht="13.5" x14ac:dyDescent="0.25">
      <c r="A19" s="60" t="s">
        <v>54</v>
      </c>
      <c r="B19" s="59" t="s">
        <v>15</v>
      </c>
      <c r="C19" s="65" t="s">
        <v>16</v>
      </c>
      <c r="D19" s="61"/>
      <c r="E19" s="62"/>
      <c r="F19" s="63"/>
      <c r="G19" s="64">
        <f>SUMIF(AG20:AG23,"&lt;&gt;NOR",G20:G23)</f>
        <v>0</v>
      </c>
      <c r="H19" s="46"/>
      <c r="I19" s="46">
        <f>SUM(I20:I23)</f>
        <v>0</v>
      </c>
      <c r="J19" s="46"/>
      <c r="K19" s="46">
        <f>SUM(K20:K23)</f>
        <v>0</v>
      </c>
      <c r="L19" s="46"/>
      <c r="M19" s="46">
        <f>SUM(M20:M23)</f>
        <v>0</v>
      </c>
      <c r="N19" s="46"/>
      <c r="O19" s="46">
        <f>SUM(O20:O23)</f>
        <v>0</v>
      </c>
      <c r="P19" s="46"/>
      <c r="Q19" s="46">
        <f>SUM(Q20:Q23)</f>
        <v>0</v>
      </c>
      <c r="R19" s="46"/>
      <c r="S19" s="46"/>
      <c r="T19" s="46"/>
      <c r="U19" s="46"/>
      <c r="V19" s="46">
        <f>SUM(V20:V23)</f>
        <v>0</v>
      </c>
      <c r="W19" s="46"/>
      <c r="AG19" s="45" t="s">
        <v>55</v>
      </c>
    </row>
    <row r="20" spans="1:60" s="45" customFormat="1" ht="27" outlineLevel="1" x14ac:dyDescent="0.3">
      <c r="A20" s="35">
        <v>8</v>
      </c>
      <c r="B20" s="36" t="s">
        <v>79</v>
      </c>
      <c r="C20" s="37" t="s">
        <v>80</v>
      </c>
      <c r="D20" s="38" t="s">
        <v>58</v>
      </c>
      <c r="E20" s="39">
        <v>1</v>
      </c>
      <c r="F20" s="40"/>
      <c r="G20" s="41">
        <f>ROUND(E20*F20,2)</f>
        <v>0</v>
      </c>
      <c r="H20" s="42"/>
      <c r="I20" s="43">
        <f>ROUND(E20*H20,2)</f>
        <v>0</v>
      </c>
      <c r="J20" s="42">
        <v>0</v>
      </c>
      <c r="K20" s="43">
        <f>ROUND(E20*J20,2)</f>
        <v>0</v>
      </c>
      <c r="L20" s="43">
        <v>21</v>
      </c>
      <c r="M20" s="43">
        <f>G20*(1+L20/100)</f>
        <v>0</v>
      </c>
      <c r="N20" s="43">
        <v>0</v>
      </c>
      <c r="O20" s="43">
        <f>ROUND(E20*N20,2)</f>
        <v>0</v>
      </c>
      <c r="P20" s="43">
        <v>0</v>
      </c>
      <c r="Q20" s="43">
        <f>ROUND(E20*P20,2)</f>
        <v>0</v>
      </c>
      <c r="R20" s="43"/>
      <c r="S20" s="43" t="s">
        <v>59</v>
      </c>
      <c r="T20" s="43" t="s">
        <v>66</v>
      </c>
      <c r="U20" s="43">
        <v>0</v>
      </c>
      <c r="V20" s="43">
        <f>ROUND(E20*U20,2)</f>
        <v>0</v>
      </c>
      <c r="W20" s="43"/>
      <c r="X20" s="44"/>
      <c r="Y20" s="44"/>
      <c r="Z20" s="44"/>
      <c r="AA20" s="44"/>
      <c r="AB20" s="44"/>
      <c r="AC20" s="44"/>
      <c r="AD20" s="44"/>
      <c r="AE20" s="44"/>
      <c r="AF20" s="44"/>
      <c r="AG20" s="44" t="s">
        <v>81</v>
      </c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</row>
    <row r="21" spans="1:60" s="45" customFormat="1" ht="27" outlineLevel="1" x14ac:dyDescent="0.3">
      <c r="A21" s="35">
        <v>9</v>
      </c>
      <c r="B21" s="36" t="s">
        <v>82</v>
      </c>
      <c r="C21" s="37" t="s">
        <v>80</v>
      </c>
      <c r="D21" s="38" t="s">
        <v>58</v>
      </c>
      <c r="E21" s="39">
        <v>1</v>
      </c>
      <c r="F21" s="40"/>
      <c r="G21" s="41">
        <f>ROUND(E21*F21,2)</f>
        <v>0</v>
      </c>
      <c r="H21" s="42"/>
      <c r="I21" s="43">
        <f>ROUND(E21*H21,2)</f>
        <v>0</v>
      </c>
      <c r="J21" s="42">
        <v>0</v>
      </c>
      <c r="K21" s="43">
        <f>ROUND(E21*J21,2)</f>
        <v>0</v>
      </c>
      <c r="L21" s="43">
        <v>21</v>
      </c>
      <c r="M21" s="43">
        <f>G21*(1+L21/100)</f>
        <v>0</v>
      </c>
      <c r="N21" s="43">
        <v>0</v>
      </c>
      <c r="O21" s="43">
        <f>ROUND(E21*N21,2)</f>
        <v>0</v>
      </c>
      <c r="P21" s="43">
        <v>0</v>
      </c>
      <c r="Q21" s="43">
        <f>ROUND(E21*P21,2)</f>
        <v>0</v>
      </c>
      <c r="R21" s="43"/>
      <c r="S21" s="43" t="s">
        <v>59</v>
      </c>
      <c r="T21" s="43" t="s">
        <v>66</v>
      </c>
      <c r="U21" s="43">
        <v>0</v>
      </c>
      <c r="V21" s="43">
        <f>ROUND(E21*U21,2)</f>
        <v>0</v>
      </c>
      <c r="W21" s="43"/>
      <c r="X21" s="44"/>
      <c r="Y21" s="44"/>
      <c r="Z21" s="44"/>
      <c r="AA21" s="44"/>
      <c r="AB21" s="44"/>
      <c r="AC21" s="44"/>
      <c r="AD21" s="44"/>
      <c r="AE21" s="44"/>
      <c r="AF21" s="44"/>
      <c r="AG21" s="44" t="s">
        <v>81</v>
      </c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</row>
    <row r="22" spans="1:60" s="45" customFormat="1" ht="27" outlineLevel="1" x14ac:dyDescent="0.3">
      <c r="A22" s="35">
        <v>10</v>
      </c>
      <c r="B22" s="36" t="s">
        <v>83</v>
      </c>
      <c r="C22" s="37" t="s">
        <v>80</v>
      </c>
      <c r="D22" s="38" t="s">
        <v>58</v>
      </c>
      <c r="E22" s="39">
        <v>1</v>
      </c>
      <c r="F22" s="40"/>
      <c r="G22" s="41">
        <f>ROUND(E22*F22,2)</f>
        <v>0</v>
      </c>
      <c r="H22" s="42"/>
      <c r="I22" s="43">
        <f>ROUND(E22*H22,2)</f>
        <v>0</v>
      </c>
      <c r="J22" s="42">
        <v>0</v>
      </c>
      <c r="K22" s="43">
        <f>ROUND(E22*J22,2)</f>
        <v>0</v>
      </c>
      <c r="L22" s="43">
        <v>21</v>
      </c>
      <c r="M22" s="43">
        <f>G22*(1+L22/100)</f>
        <v>0</v>
      </c>
      <c r="N22" s="43">
        <v>0</v>
      </c>
      <c r="O22" s="43">
        <f>ROUND(E22*N22,2)</f>
        <v>0</v>
      </c>
      <c r="P22" s="43">
        <v>0</v>
      </c>
      <c r="Q22" s="43">
        <f>ROUND(E22*P22,2)</f>
        <v>0</v>
      </c>
      <c r="R22" s="43"/>
      <c r="S22" s="43" t="s">
        <v>59</v>
      </c>
      <c r="T22" s="43" t="s">
        <v>66</v>
      </c>
      <c r="U22" s="43">
        <v>0</v>
      </c>
      <c r="V22" s="43">
        <f>ROUND(E22*U22,2)</f>
        <v>0</v>
      </c>
      <c r="W22" s="43"/>
      <c r="X22" s="44"/>
      <c r="Y22" s="44"/>
      <c r="Z22" s="44"/>
      <c r="AA22" s="44"/>
      <c r="AB22" s="44"/>
      <c r="AC22" s="44"/>
      <c r="AD22" s="44"/>
      <c r="AE22" s="44"/>
      <c r="AF22" s="44"/>
      <c r="AG22" s="44" t="s">
        <v>81</v>
      </c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</row>
    <row r="23" spans="1:60" s="45" customFormat="1" ht="40.5" outlineLevel="1" x14ac:dyDescent="0.3">
      <c r="A23" s="35">
        <v>11</v>
      </c>
      <c r="B23" s="36" t="s">
        <v>84</v>
      </c>
      <c r="C23" s="37" t="s">
        <v>85</v>
      </c>
      <c r="D23" s="38" t="s">
        <v>58</v>
      </c>
      <c r="E23" s="39">
        <v>1</v>
      </c>
      <c r="F23" s="40"/>
      <c r="G23" s="41">
        <f>ROUND(E23*F23,2)</f>
        <v>0</v>
      </c>
      <c r="H23" s="42"/>
      <c r="I23" s="43">
        <f>ROUND(E23*H23,2)</f>
        <v>0</v>
      </c>
      <c r="J23" s="42">
        <v>0</v>
      </c>
      <c r="K23" s="43">
        <f>ROUND(E23*J23,2)</f>
        <v>0</v>
      </c>
      <c r="L23" s="43">
        <v>21</v>
      </c>
      <c r="M23" s="43">
        <f>G23*(1+L23/100)</f>
        <v>0</v>
      </c>
      <c r="N23" s="43">
        <v>0</v>
      </c>
      <c r="O23" s="43">
        <f>ROUND(E23*N23,2)</f>
        <v>0</v>
      </c>
      <c r="P23" s="43">
        <v>0</v>
      </c>
      <c r="Q23" s="43">
        <f>ROUND(E23*P23,2)</f>
        <v>0</v>
      </c>
      <c r="R23" s="43"/>
      <c r="S23" s="43" t="s">
        <v>59</v>
      </c>
      <c r="T23" s="43" t="s">
        <v>86</v>
      </c>
      <c r="U23" s="43">
        <v>0</v>
      </c>
      <c r="V23" s="43">
        <f>ROUND(E23*U23,2)</f>
        <v>0</v>
      </c>
      <c r="W23" s="43"/>
      <c r="X23" s="44"/>
      <c r="Y23" s="44"/>
      <c r="Z23" s="44"/>
      <c r="AA23" s="44"/>
      <c r="AB23" s="44"/>
      <c r="AC23" s="44"/>
      <c r="AD23" s="44"/>
      <c r="AE23" s="44"/>
      <c r="AF23" s="44"/>
      <c r="AG23" s="44" t="s">
        <v>61</v>
      </c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</row>
    <row r="24" spans="1:60" s="45" customFormat="1" ht="13.5" x14ac:dyDescent="0.25">
      <c r="A24" s="60" t="s">
        <v>54</v>
      </c>
      <c r="B24" s="59" t="s">
        <v>17</v>
      </c>
      <c r="C24" s="65" t="s">
        <v>18</v>
      </c>
      <c r="D24" s="61"/>
      <c r="E24" s="62"/>
      <c r="F24" s="63"/>
      <c r="G24" s="64">
        <f>SUMIF(AG25:AG45,"&lt;&gt;NOR",G25:G45)</f>
        <v>0</v>
      </c>
      <c r="H24" s="46"/>
      <c r="I24" s="46">
        <f>SUM(I25:I45)</f>
        <v>0</v>
      </c>
      <c r="J24" s="46"/>
      <c r="K24" s="46">
        <f>SUM(K25:K45)</f>
        <v>0</v>
      </c>
      <c r="L24" s="46"/>
      <c r="M24" s="46">
        <f>SUM(M25:M45)</f>
        <v>0</v>
      </c>
      <c r="N24" s="46"/>
      <c r="O24" s="46">
        <f>SUM(O25:O45)</f>
        <v>6.0000000000000005E-2</v>
      </c>
      <c r="P24" s="46"/>
      <c r="Q24" s="46">
        <f>SUM(Q25:Q45)</f>
        <v>0</v>
      </c>
      <c r="R24" s="46"/>
      <c r="S24" s="46"/>
      <c r="T24" s="46"/>
      <c r="U24" s="46"/>
      <c r="V24" s="46">
        <f>SUM(V25:V45)</f>
        <v>0</v>
      </c>
      <c r="W24" s="46"/>
      <c r="AG24" s="45" t="s">
        <v>55</v>
      </c>
    </row>
    <row r="25" spans="1:60" s="45" customFormat="1" ht="14.25" outlineLevel="1" x14ac:dyDescent="0.3">
      <c r="A25" s="35">
        <v>12</v>
      </c>
      <c r="B25" s="36" t="s">
        <v>87</v>
      </c>
      <c r="C25" s="37" t="s">
        <v>88</v>
      </c>
      <c r="D25" s="38" t="s">
        <v>89</v>
      </c>
      <c r="E25" s="39">
        <v>35</v>
      </c>
      <c r="F25" s="40"/>
      <c r="G25" s="41">
        <f t="shared" ref="G25:G45" si="0">ROUND(E25*F25,2)</f>
        <v>0</v>
      </c>
      <c r="H25" s="42"/>
      <c r="I25" s="43">
        <f t="shared" ref="I25:I45" si="1">ROUND(E25*H25,2)</f>
        <v>0</v>
      </c>
      <c r="J25" s="42">
        <v>0</v>
      </c>
      <c r="K25" s="43">
        <f t="shared" ref="K25:K45" si="2">ROUND(E25*J25,2)</f>
        <v>0</v>
      </c>
      <c r="L25" s="43">
        <v>21</v>
      </c>
      <c r="M25" s="43">
        <f t="shared" ref="M25:M45" si="3">G25*(1+L25/100)</f>
        <v>0</v>
      </c>
      <c r="N25" s="43">
        <v>4.0000000000000003E-5</v>
      </c>
      <c r="O25" s="43">
        <f t="shared" ref="O25:O45" si="4">ROUND(E25*N25,2)</f>
        <v>0</v>
      </c>
      <c r="P25" s="43">
        <v>0</v>
      </c>
      <c r="Q25" s="43">
        <f t="shared" ref="Q25:Q45" si="5">ROUND(E25*P25,2)</f>
        <v>0</v>
      </c>
      <c r="R25" s="43" t="s">
        <v>90</v>
      </c>
      <c r="S25" s="43" t="s">
        <v>91</v>
      </c>
      <c r="T25" s="43" t="s">
        <v>66</v>
      </c>
      <c r="U25" s="43">
        <v>0</v>
      </c>
      <c r="V25" s="43">
        <f t="shared" ref="V25:V45" si="6">ROUND(E25*U25,2)</f>
        <v>0</v>
      </c>
      <c r="W25" s="43"/>
      <c r="X25" s="44"/>
      <c r="Y25" s="44"/>
      <c r="Z25" s="44"/>
      <c r="AA25" s="44"/>
      <c r="AB25" s="44"/>
      <c r="AC25" s="44"/>
      <c r="AD25" s="44"/>
      <c r="AE25" s="44"/>
      <c r="AF25" s="44"/>
      <c r="AG25" s="44" t="s">
        <v>61</v>
      </c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</row>
    <row r="26" spans="1:60" s="45" customFormat="1" ht="14.25" outlineLevel="1" x14ac:dyDescent="0.3">
      <c r="A26" s="35">
        <v>13</v>
      </c>
      <c r="B26" s="36" t="s">
        <v>92</v>
      </c>
      <c r="C26" s="37" t="s">
        <v>93</v>
      </c>
      <c r="D26" s="38" t="s">
        <v>89</v>
      </c>
      <c r="E26" s="39">
        <v>150</v>
      </c>
      <c r="F26" s="40"/>
      <c r="G26" s="41">
        <f t="shared" si="0"/>
        <v>0</v>
      </c>
      <c r="H26" s="42"/>
      <c r="I26" s="43">
        <f t="shared" si="1"/>
        <v>0</v>
      </c>
      <c r="J26" s="42">
        <v>0</v>
      </c>
      <c r="K26" s="43">
        <f t="shared" si="2"/>
        <v>0</v>
      </c>
      <c r="L26" s="43">
        <v>21</v>
      </c>
      <c r="M26" s="43">
        <f t="shared" si="3"/>
        <v>0</v>
      </c>
      <c r="N26" s="43">
        <v>7.0000000000000007E-5</v>
      </c>
      <c r="O26" s="43">
        <f t="shared" si="4"/>
        <v>0.01</v>
      </c>
      <c r="P26" s="43">
        <v>0</v>
      </c>
      <c r="Q26" s="43">
        <f t="shared" si="5"/>
        <v>0</v>
      </c>
      <c r="R26" s="43" t="s">
        <v>90</v>
      </c>
      <c r="S26" s="43" t="s">
        <v>91</v>
      </c>
      <c r="T26" s="43" t="s">
        <v>66</v>
      </c>
      <c r="U26" s="43">
        <v>0</v>
      </c>
      <c r="V26" s="43">
        <f t="shared" si="6"/>
        <v>0</v>
      </c>
      <c r="W26" s="43"/>
      <c r="X26" s="44"/>
      <c r="Y26" s="44"/>
      <c r="Z26" s="44"/>
      <c r="AA26" s="44"/>
      <c r="AB26" s="44"/>
      <c r="AC26" s="44"/>
      <c r="AD26" s="44"/>
      <c r="AE26" s="44"/>
      <c r="AF26" s="44"/>
      <c r="AG26" s="44" t="s">
        <v>61</v>
      </c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</row>
    <row r="27" spans="1:60" s="45" customFormat="1" ht="14.25" outlineLevel="1" x14ac:dyDescent="0.3">
      <c r="A27" s="35">
        <v>14</v>
      </c>
      <c r="B27" s="36" t="s">
        <v>94</v>
      </c>
      <c r="C27" s="37" t="s">
        <v>95</v>
      </c>
      <c r="D27" s="38" t="s">
        <v>89</v>
      </c>
      <c r="E27" s="39">
        <v>15</v>
      </c>
      <c r="F27" s="40"/>
      <c r="G27" s="41">
        <f t="shared" si="0"/>
        <v>0</v>
      </c>
      <c r="H27" s="42"/>
      <c r="I27" s="43">
        <f t="shared" si="1"/>
        <v>0</v>
      </c>
      <c r="J27" s="42">
        <v>0</v>
      </c>
      <c r="K27" s="43">
        <f t="shared" si="2"/>
        <v>0</v>
      </c>
      <c r="L27" s="43">
        <v>21</v>
      </c>
      <c r="M27" s="43">
        <f t="shared" si="3"/>
        <v>0</v>
      </c>
      <c r="N27" s="43">
        <v>1.1E-4</v>
      </c>
      <c r="O27" s="43">
        <f t="shared" si="4"/>
        <v>0</v>
      </c>
      <c r="P27" s="43">
        <v>0</v>
      </c>
      <c r="Q27" s="43">
        <f t="shared" si="5"/>
        <v>0</v>
      </c>
      <c r="R27" s="43" t="s">
        <v>90</v>
      </c>
      <c r="S27" s="43" t="s">
        <v>91</v>
      </c>
      <c r="T27" s="43" t="s">
        <v>66</v>
      </c>
      <c r="U27" s="43">
        <v>0</v>
      </c>
      <c r="V27" s="43">
        <f t="shared" si="6"/>
        <v>0</v>
      </c>
      <c r="W27" s="43"/>
      <c r="X27" s="44"/>
      <c r="Y27" s="44"/>
      <c r="Z27" s="44"/>
      <c r="AA27" s="44"/>
      <c r="AB27" s="44"/>
      <c r="AC27" s="44"/>
      <c r="AD27" s="44"/>
      <c r="AE27" s="44"/>
      <c r="AF27" s="44"/>
      <c r="AG27" s="44" t="s">
        <v>61</v>
      </c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</row>
    <row r="28" spans="1:60" s="45" customFormat="1" ht="27" outlineLevel="1" x14ac:dyDescent="0.3">
      <c r="A28" s="35">
        <v>15</v>
      </c>
      <c r="B28" s="36" t="s">
        <v>96</v>
      </c>
      <c r="C28" s="37" t="s">
        <v>97</v>
      </c>
      <c r="D28" s="38" t="s">
        <v>98</v>
      </c>
      <c r="E28" s="39">
        <v>16</v>
      </c>
      <c r="F28" s="40"/>
      <c r="G28" s="41">
        <f t="shared" si="0"/>
        <v>0</v>
      </c>
      <c r="H28" s="42"/>
      <c r="I28" s="43">
        <f t="shared" si="1"/>
        <v>0</v>
      </c>
      <c r="J28" s="42">
        <v>0</v>
      </c>
      <c r="K28" s="43">
        <f t="shared" si="2"/>
        <v>0</v>
      </c>
      <c r="L28" s="43">
        <v>21</v>
      </c>
      <c r="M28" s="43">
        <f t="shared" si="3"/>
        <v>0</v>
      </c>
      <c r="N28" s="43">
        <v>0</v>
      </c>
      <c r="O28" s="43">
        <f t="shared" si="4"/>
        <v>0</v>
      </c>
      <c r="P28" s="43">
        <v>0</v>
      </c>
      <c r="Q28" s="43">
        <f t="shared" si="5"/>
        <v>0</v>
      </c>
      <c r="R28" s="43"/>
      <c r="S28" s="43" t="s">
        <v>59</v>
      </c>
      <c r="T28" s="43" t="s">
        <v>66</v>
      </c>
      <c r="U28" s="43">
        <v>0</v>
      </c>
      <c r="V28" s="43">
        <f t="shared" si="6"/>
        <v>0</v>
      </c>
      <c r="W28" s="43"/>
      <c r="X28" s="44"/>
      <c r="Y28" s="44"/>
      <c r="Z28" s="44"/>
      <c r="AA28" s="44"/>
      <c r="AB28" s="44"/>
      <c r="AC28" s="44"/>
      <c r="AD28" s="44"/>
      <c r="AE28" s="44"/>
      <c r="AF28" s="44"/>
      <c r="AG28" s="44" t="s">
        <v>61</v>
      </c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</row>
    <row r="29" spans="1:60" s="45" customFormat="1" ht="27" outlineLevel="1" x14ac:dyDescent="0.3">
      <c r="A29" s="35">
        <v>16</v>
      </c>
      <c r="B29" s="36" t="s">
        <v>99</v>
      </c>
      <c r="C29" s="37" t="s">
        <v>100</v>
      </c>
      <c r="D29" s="38" t="s">
        <v>89</v>
      </c>
      <c r="E29" s="39">
        <v>10</v>
      </c>
      <c r="F29" s="40"/>
      <c r="G29" s="41">
        <f t="shared" si="0"/>
        <v>0</v>
      </c>
      <c r="H29" s="42"/>
      <c r="I29" s="43">
        <f t="shared" si="1"/>
        <v>0</v>
      </c>
      <c r="J29" s="42">
        <v>0</v>
      </c>
      <c r="K29" s="43">
        <f t="shared" si="2"/>
        <v>0</v>
      </c>
      <c r="L29" s="43">
        <v>21</v>
      </c>
      <c r="M29" s="43">
        <f t="shared" si="3"/>
        <v>0</v>
      </c>
      <c r="N29" s="43">
        <v>1.5000000000000001E-4</v>
      </c>
      <c r="O29" s="43">
        <f t="shared" si="4"/>
        <v>0</v>
      </c>
      <c r="P29" s="43">
        <v>0</v>
      </c>
      <c r="Q29" s="43">
        <f t="shared" si="5"/>
        <v>0</v>
      </c>
      <c r="R29" s="43" t="s">
        <v>90</v>
      </c>
      <c r="S29" s="43" t="s">
        <v>91</v>
      </c>
      <c r="T29" s="43" t="s">
        <v>91</v>
      </c>
      <c r="U29" s="43">
        <v>0</v>
      </c>
      <c r="V29" s="43">
        <f t="shared" si="6"/>
        <v>0</v>
      </c>
      <c r="W29" s="43"/>
      <c r="X29" s="44"/>
      <c r="Y29" s="44"/>
      <c r="Z29" s="44"/>
      <c r="AA29" s="44"/>
      <c r="AB29" s="44"/>
      <c r="AC29" s="44"/>
      <c r="AD29" s="44"/>
      <c r="AE29" s="44"/>
      <c r="AF29" s="44"/>
      <c r="AG29" s="44" t="s">
        <v>61</v>
      </c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</row>
    <row r="30" spans="1:60" s="45" customFormat="1" ht="27" outlineLevel="1" x14ac:dyDescent="0.3">
      <c r="A30" s="35">
        <v>17</v>
      </c>
      <c r="B30" s="36" t="s">
        <v>101</v>
      </c>
      <c r="C30" s="37" t="s">
        <v>102</v>
      </c>
      <c r="D30" s="38" t="s">
        <v>89</v>
      </c>
      <c r="E30" s="39">
        <v>45</v>
      </c>
      <c r="F30" s="40"/>
      <c r="G30" s="41">
        <f t="shared" si="0"/>
        <v>0</v>
      </c>
      <c r="H30" s="42"/>
      <c r="I30" s="43">
        <f t="shared" si="1"/>
        <v>0</v>
      </c>
      <c r="J30" s="42">
        <v>0</v>
      </c>
      <c r="K30" s="43">
        <f t="shared" si="2"/>
        <v>0</v>
      </c>
      <c r="L30" s="43">
        <v>21</v>
      </c>
      <c r="M30" s="43">
        <f t="shared" si="3"/>
        <v>0</v>
      </c>
      <c r="N30" s="43">
        <v>2.6000000000000003E-4</v>
      </c>
      <c r="O30" s="43">
        <f t="shared" si="4"/>
        <v>0.01</v>
      </c>
      <c r="P30" s="43">
        <v>0</v>
      </c>
      <c r="Q30" s="43">
        <f t="shared" si="5"/>
        <v>0</v>
      </c>
      <c r="R30" s="43" t="s">
        <v>90</v>
      </c>
      <c r="S30" s="43" t="s">
        <v>91</v>
      </c>
      <c r="T30" s="43" t="s">
        <v>91</v>
      </c>
      <c r="U30" s="43">
        <v>0</v>
      </c>
      <c r="V30" s="43">
        <f t="shared" si="6"/>
        <v>0</v>
      </c>
      <c r="W30" s="43"/>
      <c r="X30" s="44"/>
      <c r="Y30" s="44"/>
      <c r="Z30" s="44"/>
      <c r="AA30" s="44"/>
      <c r="AB30" s="44"/>
      <c r="AC30" s="44"/>
      <c r="AD30" s="44"/>
      <c r="AE30" s="44"/>
      <c r="AF30" s="44"/>
      <c r="AG30" s="44" t="s">
        <v>61</v>
      </c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</row>
    <row r="31" spans="1:60" s="45" customFormat="1" ht="27" outlineLevel="1" x14ac:dyDescent="0.3">
      <c r="A31" s="35">
        <v>18</v>
      </c>
      <c r="B31" s="36" t="s">
        <v>103</v>
      </c>
      <c r="C31" s="37" t="s">
        <v>104</v>
      </c>
      <c r="D31" s="38" t="s">
        <v>89</v>
      </c>
      <c r="E31" s="39">
        <v>45</v>
      </c>
      <c r="F31" s="40"/>
      <c r="G31" s="41">
        <f t="shared" si="0"/>
        <v>0</v>
      </c>
      <c r="H31" s="42"/>
      <c r="I31" s="43">
        <f t="shared" si="1"/>
        <v>0</v>
      </c>
      <c r="J31" s="42">
        <v>0</v>
      </c>
      <c r="K31" s="43">
        <f t="shared" si="2"/>
        <v>0</v>
      </c>
      <c r="L31" s="43">
        <v>21</v>
      </c>
      <c r="M31" s="43">
        <f t="shared" si="3"/>
        <v>0</v>
      </c>
      <c r="N31" s="43">
        <v>1.8000000000000001E-4</v>
      </c>
      <c r="O31" s="43">
        <f t="shared" si="4"/>
        <v>0.01</v>
      </c>
      <c r="P31" s="43">
        <v>0</v>
      </c>
      <c r="Q31" s="43">
        <f t="shared" si="5"/>
        <v>0</v>
      </c>
      <c r="R31" s="43" t="s">
        <v>90</v>
      </c>
      <c r="S31" s="43" t="s">
        <v>91</v>
      </c>
      <c r="T31" s="43" t="s">
        <v>66</v>
      </c>
      <c r="U31" s="43">
        <v>0</v>
      </c>
      <c r="V31" s="43">
        <f t="shared" si="6"/>
        <v>0</v>
      </c>
      <c r="W31" s="43"/>
      <c r="X31" s="44"/>
      <c r="Y31" s="44"/>
      <c r="Z31" s="44"/>
      <c r="AA31" s="44"/>
      <c r="AB31" s="44"/>
      <c r="AC31" s="44"/>
      <c r="AD31" s="44"/>
      <c r="AE31" s="44"/>
      <c r="AF31" s="44"/>
      <c r="AG31" s="44" t="s">
        <v>61</v>
      </c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</row>
    <row r="32" spans="1:60" s="45" customFormat="1" ht="27" outlineLevel="1" x14ac:dyDescent="0.3">
      <c r="A32" s="35">
        <v>19</v>
      </c>
      <c r="B32" s="36" t="s">
        <v>105</v>
      </c>
      <c r="C32" s="37" t="s">
        <v>106</v>
      </c>
      <c r="D32" s="38" t="s">
        <v>89</v>
      </c>
      <c r="E32" s="39">
        <v>30</v>
      </c>
      <c r="F32" s="40"/>
      <c r="G32" s="41">
        <f t="shared" si="0"/>
        <v>0</v>
      </c>
      <c r="H32" s="42"/>
      <c r="I32" s="43">
        <f t="shared" si="1"/>
        <v>0</v>
      </c>
      <c r="J32" s="42">
        <v>0</v>
      </c>
      <c r="K32" s="43">
        <f t="shared" si="2"/>
        <v>0</v>
      </c>
      <c r="L32" s="43">
        <v>21</v>
      </c>
      <c r="M32" s="43">
        <f t="shared" si="3"/>
        <v>0</v>
      </c>
      <c r="N32" s="43">
        <v>2.3000000000000001E-4</v>
      </c>
      <c r="O32" s="43">
        <f t="shared" si="4"/>
        <v>0.01</v>
      </c>
      <c r="P32" s="43">
        <v>0</v>
      </c>
      <c r="Q32" s="43">
        <f t="shared" si="5"/>
        <v>0</v>
      </c>
      <c r="R32" s="43" t="s">
        <v>90</v>
      </c>
      <c r="S32" s="43" t="s">
        <v>91</v>
      </c>
      <c r="T32" s="43" t="s">
        <v>66</v>
      </c>
      <c r="U32" s="43">
        <v>0</v>
      </c>
      <c r="V32" s="43">
        <f t="shared" si="6"/>
        <v>0</v>
      </c>
      <c r="W32" s="43"/>
      <c r="X32" s="44"/>
      <c r="Y32" s="44"/>
      <c r="Z32" s="44"/>
      <c r="AA32" s="44"/>
      <c r="AB32" s="44"/>
      <c r="AC32" s="44"/>
      <c r="AD32" s="44"/>
      <c r="AE32" s="44"/>
      <c r="AF32" s="44"/>
      <c r="AG32" s="44" t="s">
        <v>61</v>
      </c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</row>
    <row r="33" spans="1:60" s="45" customFormat="1" ht="14.25" outlineLevel="1" x14ac:dyDescent="0.3">
      <c r="A33" s="35">
        <v>20</v>
      </c>
      <c r="B33" s="36" t="s">
        <v>107</v>
      </c>
      <c r="C33" s="37" t="s">
        <v>108</v>
      </c>
      <c r="D33" s="38" t="s">
        <v>58</v>
      </c>
      <c r="E33" s="39">
        <v>90</v>
      </c>
      <c r="F33" s="40"/>
      <c r="G33" s="41">
        <f t="shared" si="0"/>
        <v>0</v>
      </c>
      <c r="H33" s="42"/>
      <c r="I33" s="43">
        <f t="shared" si="1"/>
        <v>0</v>
      </c>
      <c r="J33" s="42">
        <v>0</v>
      </c>
      <c r="K33" s="43">
        <f t="shared" si="2"/>
        <v>0</v>
      </c>
      <c r="L33" s="43">
        <v>21</v>
      </c>
      <c r="M33" s="43">
        <f t="shared" si="3"/>
        <v>0</v>
      </c>
      <c r="N33" s="43">
        <v>0</v>
      </c>
      <c r="O33" s="43">
        <f t="shared" si="4"/>
        <v>0</v>
      </c>
      <c r="P33" s="43">
        <v>0</v>
      </c>
      <c r="Q33" s="43">
        <f t="shared" si="5"/>
        <v>0</v>
      </c>
      <c r="R33" s="43" t="s">
        <v>90</v>
      </c>
      <c r="S33" s="43" t="s">
        <v>91</v>
      </c>
      <c r="T33" s="43" t="s">
        <v>66</v>
      </c>
      <c r="U33" s="43">
        <v>0</v>
      </c>
      <c r="V33" s="43">
        <f t="shared" si="6"/>
        <v>0</v>
      </c>
      <c r="W33" s="43"/>
      <c r="X33" s="44"/>
      <c r="Y33" s="44"/>
      <c r="Z33" s="44"/>
      <c r="AA33" s="44"/>
      <c r="AB33" s="44"/>
      <c r="AC33" s="44"/>
      <c r="AD33" s="44"/>
      <c r="AE33" s="44"/>
      <c r="AF33" s="44"/>
      <c r="AG33" s="44" t="s">
        <v>61</v>
      </c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</row>
    <row r="34" spans="1:60" s="45" customFormat="1" ht="14.25" outlineLevel="1" x14ac:dyDescent="0.3">
      <c r="A34" s="35">
        <v>21</v>
      </c>
      <c r="B34" s="36" t="s">
        <v>109</v>
      </c>
      <c r="C34" s="37" t="s">
        <v>110</v>
      </c>
      <c r="D34" s="38" t="s">
        <v>58</v>
      </c>
      <c r="E34" s="39">
        <v>60</v>
      </c>
      <c r="F34" s="40"/>
      <c r="G34" s="41">
        <f t="shared" si="0"/>
        <v>0</v>
      </c>
      <c r="H34" s="42"/>
      <c r="I34" s="43">
        <f t="shared" si="1"/>
        <v>0</v>
      </c>
      <c r="J34" s="42">
        <v>0</v>
      </c>
      <c r="K34" s="43">
        <f t="shared" si="2"/>
        <v>0</v>
      </c>
      <c r="L34" s="43">
        <v>21</v>
      </c>
      <c r="M34" s="43">
        <f t="shared" si="3"/>
        <v>0</v>
      </c>
      <c r="N34" s="43">
        <v>0</v>
      </c>
      <c r="O34" s="43">
        <f t="shared" si="4"/>
        <v>0</v>
      </c>
      <c r="P34" s="43">
        <v>0</v>
      </c>
      <c r="Q34" s="43">
        <f t="shared" si="5"/>
        <v>0</v>
      </c>
      <c r="R34" s="43" t="s">
        <v>90</v>
      </c>
      <c r="S34" s="43" t="s">
        <v>91</v>
      </c>
      <c r="T34" s="43" t="s">
        <v>66</v>
      </c>
      <c r="U34" s="43">
        <v>0</v>
      </c>
      <c r="V34" s="43">
        <f t="shared" si="6"/>
        <v>0</v>
      </c>
      <c r="W34" s="43"/>
      <c r="X34" s="44"/>
      <c r="Y34" s="44"/>
      <c r="Z34" s="44"/>
      <c r="AA34" s="44"/>
      <c r="AB34" s="44"/>
      <c r="AC34" s="44"/>
      <c r="AD34" s="44"/>
      <c r="AE34" s="44"/>
      <c r="AF34" s="44"/>
      <c r="AG34" s="44" t="s">
        <v>61</v>
      </c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</row>
    <row r="35" spans="1:60" s="45" customFormat="1" ht="27" outlineLevel="1" x14ac:dyDescent="0.3">
      <c r="A35" s="35">
        <v>22</v>
      </c>
      <c r="B35" s="36" t="s">
        <v>111</v>
      </c>
      <c r="C35" s="37" t="s">
        <v>112</v>
      </c>
      <c r="D35" s="38" t="s">
        <v>89</v>
      </c>
      <c r="E35" s="39">
        <v>75</v>
      </c>
      <c r="F35" s="40"/>
      <c r="G35" s="41">
        <f t="shared" si="0"/>
        <v>0</v>
      </c>
      <c r="H35" s="42"/>
      <c r="I35" s="43">
        <f t="shared" si="1"/>
        <v>0</v>
      </c>
      <c r="J35" s="42">
        <v>0</v>
      </c>
      <c r="K35" s="43">
        <f t="shared" si="2"/>
        <v>0</v>
      </c>
      <c r="L35" s="43">
        <v>21</v>
      </c>
      <c r="M35" s="43">
        <f t="shared" si="3"/>
        <v>0</v>
      </c>
      <c r="N35" s="43">
        <v>7.0000000000000007E-5</v>
      </c>
      <c r="O35" s="43">
        <f t="shared" si="4"/>
        <v>0.01</v>
      </c>
      <c r="P35" s="43">
        <v>0</v>
      </c>
      <c r="Q35" s="43">
        <f t="shared" si="5"/>
        <v>0</v>
      </c>
      <c r="R35" s="43" t="s">
        <v>90</v>
      </c>
      <c r="S35" s="43" t="s">
        <v>91</v>
      </c>
      <c r="T35" s="43" t="s">
        <v>66</v>
      </c>
      <c r="U35" s="43">
        <v>0</v>
      </c>
      <c r="V35" s="43">
        <f t="shared" si="6"/>
        <v>0</v>
      </c>
      <c r="W35" s="43"/>
      <c r="X35" s="44"/>
      <c r="Y35" s="44"/>
      <c r="Z35" s="44"/>
      <c r="AA35" s="44"/>
      <c r="AB35" s="44"/>
      <c r="AC35" s="44"/>
      <c r="AD35" s="44"/>
      <c r="AE35" s="44"/>
      <c r="AF35" s="44"/>
      <c r="AG35" s="44" t="s">
        <v>61</v>
      </c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</row>
    <row r="36" spans="1:60" s="45" customFormat="1" ht="14.25" outlineLevel="1" x14ac:dyDescent="0.3">
      <c r="A36" s="35">
        <v>23</v>
      </c>
      <c r="B36" s="36" t="s">
        <v>113</v>
      </c>
      <c r="C36" s="37" t="s">
        <v>114</v>
      </c>
      <c r="D36" s="38" t="s">
        <v>89</v>
      </c>
      <c r="E36" s="39">
        <v>55</v>
      </c>
      <c r="F36" s="40"/>
      <c r="G36" s="41">
        <f t="shared" si="0"/>
        <v>0</v>
      </c>
      <c r="H36" s="42"/>
      <c r="I36" s="43">
        <f t="shared" si="1"/>
        <v>0</v>
      </c>
      <c r="J36" s="42">
        <v>0</v>
      </c>
      <c r="K36" s="43">
        <f t="shared" si="2"/>
        <v>0</v>
      </c>
      <c r="L36" s="43">
        <v>21</v>
      </c>
      <c r="M36" s="43">
        <f t="shared" si="3"/>
        <v>0</v>
      </c>
      <c r="N36" s="43">
        <v>2.1000000000000001E-4</v>
      </c>
      <c r="O36" s="43">
        <f t="shared" si="4"/>
        <v>0.01</v>
      </c>
      <c r="P36" s="43">
        <v>0</v>
      </c>
      <c r="Q36" s="43">
        <f t="shared" si="5"/>
        <v>0</v>
      </c>
      <c r="R36" s="43" t="s">
        <v>90</v>
      </c>
      <c r="S36" s="43" t="s">
        <v>91</v>
      </c>
      <c r="T36" s="43" t="s">
        <v>66</v>
      </c>
      <c r="U36" s="43">
        <v>0</v>
      </c>
      <c r="V36" s="43">
        <f t="shared" si="6"/>
        <v>0</v>
      </c>
      <c r="W36" s="43"/>
      <c r="X36" s="44"/>
      <c r="Y36" s="44"/>
      <c r="Z36" s="44"/>
      <c r="AA36" s="44"/>
      <c r="AB36" s="44"/>
      <c r="AC36" s="44"/>
      <c r="AD36" s="44"/>
      <c r="AE36" s="44"/>
      <c r="AF36" s="44"/>
      <c r="AG36" s="44" t="s">
        <v>61</v>
      </c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s="45" customFormat="1" ht="14.25" outlineLevel="1" x14ac:dyDescent="0.3">
      <c r="A37" s="35">
        <v>24</v>
      </c>
      <c r="B37" s="36" t="s">
        <v>115</v>
      </c>
      <c r="C37" s="37" t="s">
        <v>116</v>
      </c>
      <c r="D37" s="38" t="s">
        <v>58</v>
      </c>
      <c r="E37" s="39">
        <v>65</v>
      </c>
      <c r="F37" s="40"/>
      <c r="G37" s="41">
        <f t="shared" si="0"/>
        <v>0</v>
      </c>
      <c r="H37" s="42"/>
      <c r="I37" s="43">
        <f t="shared" si="1"/>
        <v>0</v>
      </c>
      <c r="J37" s="42">
        <v>0</v>
      </c>
      <c r="K37" s="43">
        <f t="shared" si="2"/>
        <v>0</v>
      </c>
      <c r="L37" s="43">
        <v>21</v>
      </c>
      <c r="M37" s="43">
        <f t="shared" si="3"/>
        <v>0</v>
      </c>
      <c r="N37" s="43">
        <v>0</v>
      </c>
      <c r="O37" s="43">
        <f t="shared" si="4"/>
        <v>0</v>
      </c>
      <c r="P37" s="43">
        <v>0</v>
      </c>
      <c r="Q37" s="43">
        <f t="shared" si="5"/>
        <v>0</v>
      </c>
      <c r="R37" s="43" t="s">
        <v>90</v>
      </c>
      <c r="S37" s="43" t="s">
        <v>91</v>
      </c>
      <c r="T37" s="43" t="s">
        <v>66</v>
      </c>
      <c r="U37" s="43">
        <v>0</v>
      </c>
      <c r="V37" s="43">
        <f t="shared" si="6"/>
        <v>0</v>
      </c>
      <c r="W37" s="43"/>
      <c r="X37" s="44"/>
      <c r="Y37" s="44"/>
      <c r="Z37" s="44"/>
      <c r="AA37" s="44"/>
      <c r="AB37" s="44"/>
      <c r="AC37" s="44"/>
      <c r="AD37" s="44"/>
      <c r="AE37" s="44"/>
      <c r="AF37" s="44"/>
      <c r="AG37" s="44" t="s">
        <v>61</v>
      </c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</row>
    <row r="38" spans="1:60" s="45" customFormat="1" ht="14.25" outlineLevel="1" x14ac:dyDescent="0.3">
      <c r="A38" s="35">
        <v>25</v>
      </c>
      <c r="B38" s="36" t="s">
        <v>117</v>
      </c>
      <c r="C38" s="37" t="s">
        <v>118</v>
      </c>
      <c r="D38" s="38" t="s">
        <v>89</v>
      </c>
      <c r="E38" s="39">
        <v>10</v>
      </c>
      <c r="F38" s="40"/>
      <c r="G38" s="41">
        <f t="shared" si="0"/>
        <v>0</v>
      </c>
      <c r="H38" s="42"/>
      <c r="I38" s="43">
        <f t="shared" si="1"/>
        <v>0</v>
      </c>
      <c r="J38" s="42">
        <v>0</v>
      </c>
      <c r="K38" s="43">
        <f t="shared" si="2"/>
        <v>0</v>
      </c>
      <c r="L38" s="43">
        <v>21</v>
      </c>
      <c r="M38" s="43">
        <f t="shared" si="3"/>
        <v>0</v>
      </c>
      <c r="N38" s="43">
        <v>1.9000000000000001E-4</v>
      </c>
      <c r="O38" s="43">
        <f t="shared" si="4"/>
        <v>0</v>
      </c>
      <c r="P38" s="43">
        <v>0</v>
      </c>
      <c r="Q38" s="43">
        <f t="shared" si="5"/>
        <v>0</v>
      </c>
      <c r="R38" s="43" t="s">
        <v>90</v>
      </c>
      <c r="S38" s="43" t="s">
        <v>91</v>
      </c>
      <c r="T38" s="43" t="s">
        <v>91</v>
      </c>
      <c r="U38" s="43">
        <v>0</v>
      </c>
      <c r="V38" s="43">
        <f t="shared" si="6"/>
        <v>0</v>
      </c>
      <c r="W38" s="43"/>
      <c r="X38" s="44"/>
      <c r="Y38" s="44"/>
      <c r="Z38" s="44"/>
      <c r="AA38" s="44"/>
      <c r="AB38" s="44"/>
      <c r="AC38" s="44"/>
      <c r="AD38" s="44"/>
      <c r="AE38" s="44"/>
      <c r="AF38" s="44"/>
      <c r="AG38" s="44" t="s">
        <v>61</v>
      </c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s="45" customFormat="1" ht="40.5" outlineLevel="1" x14ac:dyDescent="0.3">
      <c r="A39" s="35">
        <v>26</v>
      </c>
      <c r="B39" s="36" t="s">
        <v>119</v>
      </c>
      <c r="C39" s="37" t="s">
        <v>120</v>
      </c>
      <c r="D39" s="38" t="s">
        <v>98</v>
      </c>
      <c r="E39" s="39">
        <v>8</v>
      </c>
      <c r="F39" s="40"/>
      <c r="G39" s="41">
        <f t="shared" si="0"/>
        <v>0</v>
      </c>
      <c r="H39" s="42"/>
      <c r="I39" s="43">
        <f t="shared" si="1"/>
        <v>0</v>
      </c>
      <c r="J39" s="42">
        <v>0</v>
      </c>
      <c r="K39" s="43">
        <f t="shared" si="2"/>
        <v>0</v>
      </c>
      <c r="L39" s="43">
        <v>21</v>
      </c>
      <c r="M39" s="43">
        <f t="shared" si="3"/>
        <v>0</v>
      </c>
      <c r="N39" s="43">
        <v>0</v>
      </c>
      <c r="O39" s="43">
        <f t="shared" si="4"/>
        <v>0</v>
      </c>
      <c r="P39" s="43">
        <v>0</v>
      </c>
      <c r="Q39" s="43">
        <f t="shared" si="5"/>
        <v>0</v>
      </c>
      <c r="R39" s="43"/>
      <c r="S39" s="43" t="s">
        <v>59</v>
      </c>
      <c r="T39" s="43" t="s">
        <v>66</v>
      </c>
      <c r="U39" s="43">
        <v>0</v>
      </c>
      <c r="V39" s="43">
        <f t="shared" si="6"/>
        <v>0</v>
      </c>
      <c r="W39" s="43"/>
      <c r="X39" s="44"/>
      <c r="Y39" s="44"/>
      <c r="Z39" s="44"/>
      <c r="AA39" s="44"/>
      <c r="AB39" s="44"/>
      <c r="AC39" s="44"/>
      <c r="AD39" s="44"/>
      <c r="AE39" s="44"/>
      <c r="AF39" s="44"/>
      <c r="AG39" s="44" t="s">
        <v>61</v>
      </c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</row>
    <row r="40" spans="1:60" s="45" customFormat="1" ht="14.25" outlineLevel="1" x14ac:dyDescent="0.3">
      <c r="A40" s="35">
        <v>27</v>
      </c>
      <c r="B40" s="36" t="s">
        <v>121</v>
      </c>
      <c r="C40" s="37" t="s">
        <v>122</v>
      </c>
      <c r="D40" s="38" t="s">
        <v>89</v>
      </c>
      <c r="E40" s="39">
        <v>8</v>
      </c>
      <c r="F40" s="40"/>
      <c r="G40" s="41">
        <f t="shared" si="0"/>
        <v>0</v>
      </c>
      <c r="H40" s="42"/>
      <c r="I40" s="43">
        <f t="shared" si="1"/>
        <v>0</v>
      </c>
      <c r="J40" s="42">
        <v>0</v>
      </c>
      <c r="K40" s="43">
        <f t="shared" si="2"/>
        <v>0</v>
      </c>
      <c r="L40" s="43">
        <v>21</v>
      </c>
      <c r="M40" s="43">
        <f t="shared" si="3"/>
        <v>0</v>
      </c>
      <c r="N40" s="43">
        <v>4.0000000000000002E-4</v>
      </c>
      <c r="O40" s="43">
        <f t="shared" si="4"/>
        <v>0</v>
      </c>
      <c r="P40" s="43">
        <v>0</v>
      </c>
      <c r="Q40" s="43">
        <f t="shared" si="5"/>
        <v>0</v>
      </c>
      <c r="R40" s="43" t="s">
        <v>90</v>
      </c>
      <c r="S40" s="43" t="s">
        <v>91</v>
      </c>
      <c r="T40" s="43" t="s">
        <v>66</v>
      </c>
      <c r="U40" s="43">
        <v>0</v>
      </c>
      <c r="V40" s="43">
        <f t="shared" si="6"/>
        <v>0</v>
      </c>
      <c r="W40" s="43"/>
      <c r="X40" s="44"/>
      <c r="Y40" s="44"/>
      <c r="Z40" s="44"/>
      <c r="AA40" s="44"/>
      <c r="AB40" s="44"/>
      <c r="AC40" s="44"/>
      <c r="AD40" s="44"/>
      <c r="AE40" s="44"/>
      <c r="AF40" s="44"/>
      <c r="AG40" s="44" t="s">
        <v>61</v>
      </c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</row>
    <row r="41" spans="1:60" s="45" customFormat="1" ht="27" outlineLevel="1" x14ac:dyDescent="0.3">
      <c r="A41" s="35">
        <v>28</v>
      </c>
      <c r="B41" s="36" t="s">
        <v>123</v>
      </c>
      <c r="C41" s="37" t="s">
        <v>124</v>
      </c>
      <c r="D41" s="38" t="s">
        <v>58</v>
      </c>
      <c r="E41" s="39">
        <v>16</v>
      </c>
      <c r="F41" s="40"/>
      <c r="G41" s="41">
        <f t="shared" si="0"/>
        <v>0</v>
      </c>
      <c r="H41" s="42"/>
      <c r="I41" s="43">
        <f t="shared" si="1"/>
        <v>0</v>
      </c>
      <c r="J41" s="42">
        <v>0</v>
      </c>
      <c r="K41" s="43">
        <f t="shared" si="2"/>
        <v>0</v>
      </c>
      <c r="L41" s="43">
        <v>21</v>
      </c>
      <c r="M41" s="43">
        <f t="shared" si="3"/>
        <v>0</v>
      </c>
      <c r="N41" s="43">
        <v>0</v>
      </c>
      <c r="O41" s="43">
        <f t="shared" si="4"/>
        <v>0</v>
      </c>
      <c r="P41" s="43">
        <v>0</v>
      </c>
      <c r="Q41" s="43">
        <f t="shared" si="5"/>
        <v>0</v>
      </c>
      <c r="R41" s="43"/>
      <c r="S41" s="43" t="s">
        <v>59</v>
      </c>
      <c r="T41" s="43" t="s">
        <v>66</v>
      </c>
      <c r="U41" s="43">
        <v>0</v>
      </c>
      <c r="V41" s="43">
        <f t="shared" si="6"/>
        <v>0</v>
      </c>
      <c r="W41" s="43"/>
      <c r="X41" s="44"/>
      <c r="Y41" s="44"/>
      <c r="Z41" s="44"/>
      <c r="AA41" s="44"/>
      <c r="AB41" s="44"/>
      <c r="AC41" s="44"/>
      <c r="AD41" s="44"/>
      <c r="AE41" s="44"/>
      <c r="AF41" s="44"/>
      <c r="AG41" s="44" t="s">
        <v>61</v>
      </c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</row>
    <row r="42" spans="1:60" s="45" customFormat="1" ht="40.5" outlineLevel="1" x14ac:dyDescent="0.3">
      <c r="A42" s="35">
        <v>29</v>
      </c>
      <c r="B42" s="36" t="s">
        <v>125</v>
      </c>
      <c r="C42" s="37" t="s">
        <v>126</v>
      </c>
      <c r="D42" s="38" t="s">
        <v>58</v>
      </c>
      <c r="E42" s="39">
        <v>5</v>
      </c>
      <c r="F42" s="40"/>
      <c r="G42" s="41">
        <f t="shared" si="0"/>
        <v>0</v>
      </c>
      <c r="H42" s="42"/>
      <c r="I42" s="43">
        <f t="shared" si="1"/>
        <v>0</v>
      </c>
      <c r="J42" s="42">
        <v>0</v>
      </c>
      <c r="K42" s="43">
        <f t="shared" si="2"/>
        <v>0</v>
      </c>
      <c r="L42" s="43">
        <v>21</v>
      </c>
      <c r="M42" s="43">
        <f t="shared" si="3"/>
        <v>0</v>
      </c>
      <c r="N42" s="43">
        <v>0</v>
      </c>
      <c r="O42" s="43">
        <f t="shared" si="4"/>
        <v>0</v>
      </c>
      <c r="P42" s="43">
        <v>0</v>
      </c>
      <c r="Q42" s="43">
        <f t="shared" si="5"/>
        <v>0</v>
      </c>
      <c r="R42" s="43"/>
      <c r="S42" s="43" t="s">
        <v>59</v>
      </c>
      <c r="T42" s="43" t="s">
        <v>66</v>
      </c>
      <c r="U42" s="43">
        <v>0</v>
      </c>
      <c r="V42" s="43">
        <f t="shared" si="6"/>
        <v>0</v>
      </c>
      <c r="W42" s="43"/>
      <c r="X42" s="44"/>
      <c r="Y42" s="44"/>
      <c r="Z42" s="44"/>
      <c r="AA42" s="44"/>
      <c r="AB42" s="44"/>
      <c r="AC42" s="44"/>
      <c r="AD42" s="44"/>
      <c r="AE42" s="44"/>
      <c r="AF42" s="44"/>
      <c r="AG42" s="44" t="s">
        <v>61</v>
      </c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</row>
    <row r="43" spans="1:60" s="45" customFormat="1" ht="14.25" outlineLevel="1" x14ac:dyDescent="0.3">
      <c r="A43" s="35">
        <v>30</v>
      </c>
      <c r="B43" s="36" t="s">
        <v>127</v>
      </c>
      <c r="C43" s="37" t="s">
        <v>128</v>
      </c>
      <c r="D43" s="38" t="s">
        <v>58</v>
      </c>
      <c r="E43" s="39">
        <v>24</v>
      </c>
      <c r="F43" s="40"/>
      <c r="G43" s="41">
        <f t="shared" si="0"/>
        <v>0</v>
      </c>
      <c r="H43" s="42"/>
      <c r="I43" s="43">
        <f t="shared" si="1"/>
        <v>0</v>
      </c>
      <c r="J43" s="42">
        <v>0</v>
      </c>
      <c r="K43" s="43">
        <f t="shared" si="2"/>
        <v>0</v>
      </c>
      <c r="L43" s="43">
        <v>21</v>
      </c>
      <c r="M43" s="43">
        <f t="shared" si="3"/>
        <v>0</v>
      </c>
      <c r="N43" s="43">
        <v>0</v>
      </c>
      <c r="O43" s="43">
        <f t="shared" si="4"/>
        <v>0</v>
      </c>
      <c r="P43" s="43">
        <v>0</v>
      </c>
      <c r="Q43" s="43">
        <f t="shared" si="5"/>
        <v>0</v>
      </c>
      <c r="R43" s="43" t="s">
        <v>90</v>
      </c>
      <c r="S43" s="43" t="s">
        <v>91</v>
      </c>
      <c r="T43" s="43" t="s">
        <v>66</v>
      </c>
      <c r="U43" s="43">
        <v>0</v>
      </c>
      <c r="V43" s="43">
        <f t="shared" si="6"/>
        <v>0</v>
      </c>
      <c r="W43" s="43"/>
      <c r="X43" s="44"/>
      <c r="Y43" s="44"/>
      <c r="Z43" s="44"/>
      <c r="AA43" s="44"/>
      <c r="AB43" s="44"/>
      <c r="AC43" s="44"/>
      <c r="AD43" s="44"/>
      <c r="AE43" s="44"/>
      <c r="AF43" s="44"/>
      <c r="AG43" s="44" t="s">
        <v>61</v>
      </c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</row>
    <row r="44" spans="1:60" s="45" customFormat="1" ht="14.25" outlineLevel="1" x14ac:dyDescent="0.3">
      <c r="A44" s="35">
        <v>31</v>
      </c>
      <c r="B44" s="36" t="s">
        <v>129</v>
      </c>
      <c r="C44" s="37" t="s">
        <v>130</v>
      </c>
      <c r="D44" s="38" t="s">
        <v>58</v>
      </c>
      <c r="E44" s="39">
        <v>2</v>
      </c>
      <c r="F44" s="40"/>
      <c r="G44" s="41">
        <f t="shared" si="0"/>
        <v>0</v>
      </c>
      <c r="H44" s="42"/>
      <c r="I44" s="43">
        <f t="shared" si="1"/>
        <v>0</v>
      </c>
      <c r="J44" s="42">
        <v>0</v>
      </c>
      <c r="K44" s="43">
        <f t="shared" si="2"/>
        <v>0</v>
      </c>
      <c r="L44" s="43">
        <v>21</v>
      </c>
      <c r="M44" s="43">
        <f t="shared" si="3"/>
        <v>0</v>
      </c>
      <c r="N44" s="43">
        <v>0</v>
      </c>
      <c r="O44" s="43">
        <f t="shared" si="4"/>
        <v>0</v>
      </c>
      <c r="P44" s="43">
        <v>0</v>
      </c>
      <c r="Q44" s="43">
        <f t="shared" si="5"/>
        <v>0</v>
      </c>
      <c r="R44" s="43"/>
      <c r="S44" s="43" t="s">
        <v>59</v>
      </c>
      <c r="T44" s="43" t="s">
        <v>66</v>
      </c>
      <c r="U44" s="43">
        <v>0</v>
      </c>
      <c r="V44" s="43">
        <f t="shared" si="6"/>
        <v>0</v>
      </c>
      <c r="W44" s="43"/>
      <c r="X44" s="44"/>
      <c r="Y44" s="44"/>
      <c r="Z44" s="44"/>
      <c r="AA44" s="44"/>
      <c r="AB44" s="44"/>
      <c r="AC44" s="44"/>
      <c r="AD44" s="44"/>
      <c r="AE44" s="44"/>
      <c r="AF44" s="44"/>
      <c r="AG44" s="44" t="s">
        <v>131</v>
      </c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</row>
    <row r="45" spans="1:60" s="45" customFormat="1" ht="14.25" outlineLevel="1" x14ac:dyDescent="0.3">
      <c r="A45" s="35">
        <v>32</v>
      </c>
      <c r="B45" s="36" t="s">
        <v>132</v>
      </c>
      <c r="C45" s="37" t="s">
        <v>133</v>
      </c>
      <c r="D45" s="38" t="s">
        <v>134</v>
      </c>
      <c r="E45" s="39">
        <v>1</v>
      </c>
      <c r="F45" s="40"/>
      <c r="G45" s="41">
        <f t="shared" si="0"/>
        <v>0</v>
      </c>
      <c r="H45" s="42"/>
      <c r="I45" s="43">
        <f t="shared" si="1"/>
        <v>0</v>
      </c>
      <c r="J45" s="42">
        <v>0</v>
      </c>
      <c r="K45" s="43">
        <f t="shared" si="2"/>
        <v>0</v>
      </c>
      <c r="L45" s="43">
        <v>21</v>
      </c>
      <c r="M45" s="43">
        <f t="shared" si="3"/>
        <v>0</v>
      </c>
      <c r="N45" s="43">
        <v>0</v>
      </c>
      <c r="O45" s="43">
        <f t="shared" si="4"/>
        <v>0</v>
      </c>
      <c r="P45" s="43">
        <v>0</v>
      </c>
      <c r="Q45" s="43">
        <f t="shared" si="5"/>
        <v>0</v>
      </c>
      <c r="R45" s="43"/>
      <c r="S45" s="43" t="s">
        <v>59</v>
      </c>
      <c r="T45" s="43" t="s">
        <v>66</v>
      </c>
      <c r="U45" s="43">
        <v>0</v>
      </c>
      <c r="V45" s="43">
        <f t="shared" si="6"/>
        <v>0</v>
      </c>
      <c r="W45" s="43"/>
      <c r="X45" s="44"/>
      <c r="Y45" s="44"/>
      <c r="Z45" s="44"/>
      <c r="AA45" s="44"/>
      <c r="AB45" s="44"/>
      <c r="AC45" s="44"/>
      <c r="AD45" s="44"/>
      <c r="AE45" s="44"/>
      <c r="AF45" s="44"/>
      <c r="AG45" s="44" t="s">
        <v>61</v>
      </c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</row>
    <row r="46" spans="1:60" s="45" customFormat="1" ht="13.5" x14ac:dyDescent="0.25">
      <c r="A46" s="60" t="s">
        <v>54</v>
      </c>
      <c r="B46" s="59" t="s">
        <v>19</v>
      </c>
      <c r="C46" s="65" t="s">
        <v>20</v>
      </c>
      <c r="D46" s="61"/>
      <c r="E46" s="62"/>
      <c r="F46" s="63"/>
      <c r="G46" s="64">
        <f>SUMIF(AG47:AG86,"&lt;&gt;NOR",G47:G86)</f>
        <v>0</v>
      </c>
      <c r="H46" s="46"/>
      <c r="I46" s="46">
        <f>SUM(I47:I86)</f>
        <v>0</v>
      </c>
      <c r="J46" s="46"/>
      <c r="K46" s="46">
        <f>SUM(K47:K86)</f>
        <v>0</v>
      </c>
      <c r="L46" s="46"/>
      <c r="M46" s="46">
        <f>SUM(M47:M86)</f>
        <v>0</v>
      </c>
      <c r="N46" s="46"/>
      <c r="O46" s="46">
        <f>SUM(O47:O86)</f>
        <v>0</v>
      </c>
      <c r="P46" s="46"/>
      <c r="Q46" s="46">
        <f>SUM(Q47:Q86)</f>
        <v>0</v>
      </c>
      <c r="R46" s="46"/>
      <c r="S46" s="46"/>
      <c r="T46" s="46"/>
      <c r="U46" s="46"/>
      <c r="V46" s="46">
        <f>SUM(V47:V86)</f>
        <v>4.51</v>
      </c>
      <c r="W46" s="46"/>
      <c r="AG46" s="45" t="s">
        <v>55</v>
      </c>
    </row>
    <row r="47" spans="1:60" s="45" customFormat="1" ht="14.25" outlineLevel="1" x14ac:dyDescent="0.3">
      <c r="A47" s="35">
        <v>33</v>
      </c>
      <c r="B47" s="36" t="s">
        <v>135</v>
      </c>
      <c r="C47" s="37" t="s">
        <v>136</v>
      </c>
      <c r="D47" s="38" t="s">
        <v>58</v>
      </c>
      <c r="E47" s="39">
        <v>3</v>
      </c>
      <c r="F47" s="40"/>
      <c r="G47" s="41">
        <f t="shared" ref="G47:G86" si="7">ROUND(E47*F47,2)</f>
        <v>0</v>
      </c>
      <c r="H47" s="42">
        <v>0</v>
      </c>
      <c r="I47" s="43">
        <f t="shared" ref="I47:I86" si="8">ROUND(E47*H47,2)</f>
        <v>0</v>
      </c>
      <c r="J47" s="42"/>
      <c r="K47" s="43">
        <f t="shared" ref="K47:K86" si="9">ROUND(E47*J47,2)</f>
        <v>0</v>
      </c>
      <c r="L47" s="43">
        <v>21</v>
      </c>
      <c r="M47" s="43">
        <f t="shared" ref="M47:M86" si="10">G47*(1+L47/100)</f>
        <v>0</v>
      </c>
      <c r="N47" s="43">
        <v>0</v>
      </c>
      <c r="O47" s="43">
        <f t="shared" ref="O47:O86" si="11">ROUND(E47*N47,2)</f>
        <v>0</v>
      </c>
      <c r="P47" s="43">
        <v>0</v>
      </c>
      <c r="Q47" s="43">
        <f t="shared" ref="Q47:Q86" si="12">ROUND(E47*P47,2)</f>
        <v>0</v>
      </c>
      <c r="R47" s="43"/>
      <c r="S47" s="43" t="s">
        <v>59</v>
      </c>
      <c r="T47" s="43" t="s">
        <v>137</v>
      </c>
      <c r="U47" s="43">
        <v>0</v>
      </c>
      <c r="V47" s="43">
        <f t="shared" ref="V47:V86" si="13">ROUND(E47*U47,2)</f>
        <v>0</v>
      </c>
      <c r="W47" s="43"/>
      <c r="X47" s="44"/>
      <c r="Y47" s="44"/>
      <c r="Z47" s="44"/>
      <c r="AA47" s="44"/>
      <c r="AB47" s="44"/>
      <c r="AC47" s="44"/>
      <c r="AD47" s="44"/>
      <c r="AE47" s="44"/>
      <c r="AF47" s="44"/>
      <c r="AG47" s="44" t="s">
        <v>138</v>
      </c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</row>
    <row r="48" spans="1:60" s="45" customFormat="1" ht="14.25" outlineLevel="1" x14ac:dyDescent="0.3">
      <c r="A48" s="35">
        <v>34</v>
      </c>
      <c r="B48" s="36" t="s">
        <v>139</v>
      </c>
      <c r="C48" s="37" t="s">
        <v>140</v>
      </c>
      <c r="D48" s="38" t="s">
        <v>58</v>
      </c>
      <c r="E48" s="39">
        <v>1</v>
      </c>
      <c r="F48" s="40"/>
      <c r="G48" s="41">
        <f t="shared" si="7"/>
        <v>0</v>
      </c>
      <c r="H48" s="42">
        <v>0</v>
      </c>
      <c r="I48" s="43">
        <f t="shared" si="8"/>
        <v>0</v>
      </c>
      <c r="J48" s="42"/>
      <c r="K48" s="43">
        <f t="shared" si="9"/>
        <v>0</v>
      </c>
      <c r="L48" s="43">
        <v>21</v>
      </c>
      <c r="M48" s="43">
        <f t="shared" si="10"/>
        <v>0</v>
      </c>
      <c r="N48" s="43">
        <v>0</v>
      </c>
      <c r="O48" s="43">
        <f t="shared" si="11"/>
        <v>0</v>
      </c>
      <c r="P48" s="43">
        <v>0</v>
      </c>
      <c r="Q48" s="43">
        <f t="shared" si="12"/>
        <v>0</v>
      </c>
      <c r="R48" s="43"/>
      <c r="S48" s="43" t="s">
        <v>59</v>
      </c>
      <c r="T48" s="43" t="s">
        <v>66</v>
      </c>
      <c r="U48" s="43">
        <v>0</v>
      </c>
      <c r="V48" s="43">
        <f t="shared" si="13"/>
        <v>0</v>
      </c>
      <c r="W48" s="43"/>
      <c r="X48" s="44"/>
      <c r="Y48" s="44"/>
      <c r="Z48" s="44"/>
      <c r="AA48" s="44"/>
      <c r="AB48" s="44"/>
      <c r="AC48" s="44"/>
      <c r="AD48" s="44"/>
      <c r="AE48" s="44"/>
      <c r="AF48" s="44"/>
      <c r="AG48" s="44" t="s">
        <v>138</v>
      </c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</row>
    <row r="49" spans="1:60" s="45" customFormat="1" ht="14.25" outlineLevel="1" x14ac:dyDescent="0.3">
      <c r="A49" s="35">
        <v>35</v>
      </c>
      <c r="B49" s="36" t="s">
        <v>141</v>
      </c>
      <c r="C49" s="37" t="s">
        <v>142</v>
      </c>
      <c r="D49" s="38" t="s">
        <v>58</v>
      </c>
      <c r="E49" s="39">
        <v>1</v>
      </c>
      <c r="F49" s="40"/>
      <c r="G49" s="41">
        <f t="shared" si="7"/>
        <v>0</v>
      </c>
      <c r="H49" s="42">
        <v>0</v>
      </c>
      <c r="I49" s="43">
        <f t="shared" si="8"/>
        <v>0</v>
      </c>
      <c r="J49" s="42"/>
      <c r="K49" s="43">
        <f t="shared" si="9"/>
        <v>0</v>
      </c>
      <c r="L49" s="43">
        <v>21</v>
      </c>
      <c r="M49" s="43">
        <f t="shared" si="10"/>
        <v>0</v>
      </c>
      <c r="N49" s="43">
        <v>0</v>
      </c>
      <c r="O49" s="43">
        <f t="shared" si="11"/>
        <v>0</v>
      </c>
      <c r="P49" s="43">
        <v>0</v>
      </c>
      <c r="Q49" s="43">
        <f t="shared" si="12"/>
        <v>0</v>
      </c>
      <c r="R49" s="43"/>
      <c r="S49" s="43" t="s">
        <v>59</v>
      </c>
      <c r="T49" s="43" t="s">
        <v>66</v>
      </c>
      <c r="U49" s="43">
        <v>0</v>
      </c>
      <c r="V49" s="43">
        <f t="shared" si="13"/>
        <v>0</v>
      </c>
      <c r="W49" s="43"/>
      <c r="X49" s="44"/>
      <c r="Y49" s="44"/>
      <c r="Z49" s="44"/>
      <c r="AA49" s="44"/>
      <c r="AB49" s="44"/>
      <c r="AC49" s="44"/>
      <c r="AD49" s="44"/>
      <c r="AE49" s="44"/>
      <c r="AF49" s="44"/>
      <c r="AG49" s="44" t="s">
        <v>138</v>
      </c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</row>
    <row r="50" spans="1:60" s="45" customFormat="1" ht="14.25" outlineLevel="1" x14ac:dyDescent="0.3">
      <c r="A50" s="35">
        <v>36</v>
      </c>
      <c r="B50" s="36" t="s">
        <v>143</v>
      </c>
      <c r="C50" s="37" t="s">
        <v>144</v>
      </c>
      <c r="D50" s="38" t="s">
        <v>58</v>
      </c>
      <c r="E50" s="39">
        <v>4</v>
      </c>
      <c r="F50" s="40"/>
      <c r="G50" s="41">
        <f t="shared" si="7"/>
        <v>0</v>
      </c>
      <c r="H50" s="42">
        <v>0</v>
      </c>
      <c r="I50" s="43">
        <f t="shared" si="8"/>
        <v>0</v>
      </c>
      <c r="J50" s="42"/>
      <c r="K50" s="43">
        <f t="shared" si="9"/>
        <v>0</v>
      </c>
      <c r="L50" s="43">
        <v>21</v>
      </c>
      <c r="M50" s="43">
        <f t="shared" si="10"/>
        <v>0</v>
      </c>
      <c r="N50" s="43">
        <v>0</v>
      </c>
      <c r="O50" s="43">
        <f t="shared" si="11"/>
        <v>0</v>
      </c>
      <c r="P50" s="43">
        <v>0</v>
      </c>
      <c r="Q50" s="43">
        <f t="shared" si="12"/>
        <v>0</v>
      </c>
      <c r="R50" s="43"/>
      <c r="S50" s="43" t="s">
        <v>59</v>
      </c>
      <c r="T50" s="43" t="s">
        <v>137</v>
      </c>
      <c r="U50" s="43">
        <v>0</v>
      </c>
      <c r="V50" s="43">
        <f t="shared" si="13"/>
        <v>0</v>
      </c>
      <c r="W50" s="43"/>
      <c r="X50" s="44"/>
      <c r="Y50" s="44"/>
      <c r="Z50" s="44"/>
      <c r="AA50" s="44"/>
      <c r="AB50" s="44"/>
      <c r="AC50" s="44"/>
      <c r="AD50" s="44"/>
      <c r="AE50" s="44"/>
      <c r="AF50" s="44"/>
      <c r="AG50" s="44" t="s">
        <v>138</v>
      </c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s="45" customFormat="1" ht="14.25" outlineLevel="1" x14ac:dyDescent="0.3">
      <c r="A51" s="35">
        <v>37</v>
      </c>
      <c r="B51" s="36" t="s">
        <v>145</v>
      </c>
      <c r="C51" s="37" t="s">
        <v>146</v>
      </c>
      <c r="D51" s="38" t="s">
        <v>58</v>
      </c>
      <c r="E51" s="39">
        <v>4</v>
      </c>
      <c r="F51" s="40"/>
      <c r="G51" s="41">
        <f t="shared" si="7"/>
        <v>0</v>
      </c>
      <c r="H51" s="42">
        <v>0</v>
      </c>
      <c r="I51" s="43">
        <f t="shared" si="8"/>
        <v>0</v>
      </c>
      <c r="J51" s="42"/>
      <c r="K51" s="43">
        <f t="shared" si="9"/>
        <v>0</v>
      </c>
      <c r="L51" s="43">
        <v>21</v>
      </c>
      <c r="M51" s="43">
        <f t="shared" si="10"/>
        <v>0</v>
      </c>
      <c r="N51" s="43">
        <v>0</v>
      </c>
      <c r="O51" s="43">
        <f t="shared" si="11"/>
        <v>0</v>
      </c>
      <c r="P51" s="43">
        <v>0</v>
      </c>
      <c r="Q51" s="43">
        <f t="shared" si="12"/>
        <v>0</v>
      </c>
      <c r="R51" s="43"/>
      <c r="S51" s="43" t="s">
        <v>59</v>
      </c>
      <c r="T51" s="43" t="s">
        <v>137</v>
      </c>
      <c r="U51" s="43">
        <v>0</v>
      </c>
      <c r="V51" s="43">
        <f t="shared" si="13"/>
        <v>0</v>
      </c>
      <c r="W51" s="43"/>
      <c r="X51" s="44"/>
      <c r="Y51" s="44"/>
      <c r="Z51" s="44"/>
      <c r="AA51" s="44"/>
      <c r="AB51" s="44"/>
      <c r="AC51" s="44"/>
      <c r="AD51" s="44"/>
      <c r="AE51" s="44"/>
      <c r="AF51" s="44"/>
      <c r="AG51" s="44" t="s">
        <v>138</v>
      </c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</row>
    <row r="52" spans="1:60" s="45" customFormat="1" ht="14.25" outlineLevel="1" x14ac:dyDescent="0.3">
      <c r="A52" s="35">
        <v>38</v>
      </c>
      <c r="B52" s="36" t="s">
        <v>147</v>
      </c>
      <c r="C52" s="37" t="s">
        <v>148</v>
      </c>
      <c r="D52" s="38" t="s">
        <v>58</v>
      </c>
      <c r="E52" s="39">
        <v>4</v>
      </c>
      <c r="F52" s="40"/>
      <c r="G52" s="41">
        <f t="shared" si="7"/>
        <v>0</v>
      </c>
      <c r="H52" s="42">
        <v>0</v>
      </c>
      <c r="I52" s="43">
        <f t="shared" si="8"/>
        <v>0</v>
      </c>
      <c r="J52" s="42"/>
      <c r="K52" s="43">
        <f t="shared" si="9"/>
        <v>0</v>
      </c>
      <c r="L52" s="43">
        <v>21</v>
      </c>
      <c r="M52" s="43">
        <f t="shared" si="10"/>
        <v>0</v>
      </c>
      <c r="N52" s="43">
        <v>0</v>
      </c>
      <c r="O52" s="43">
        <f t="shared" si="11"/>
        <v>0</v>
      </c>
      <c r="P52" s="43">
        <v>0</v>
      </c>
      <c r="Q52" s="43">
        <f t="shared" si="12"/>
        <v>0</v>
      </c>
      <c r="R52" s="43"/>
      <c r="S52" s="43" t="s">
        <v>59</v>
      </c>
      <c r="T52" s="43" t="s">
        <v>137</v>
      </c>
      <c r="U52" s="43">
        <v>0</v>
      </c>
      <c r="V52" s="43">
        <f t="shared" si="13"/>
        <v>0</v>
      </c>
      <c r="W52" s="43"/>
      <c r="X52" s="44"/>
      <c r="Y52" s="44"/>
      <c r="Z52" s="44"/>
      <c r="AA52" s="44"/>
      <c r="AB52" s="44"/>
      <c r="AC52" s="44"/>
      <c r="AD52" s="44"/>
      <c r="AE52" s="44"/>
      <c r="AF52" s="44"/>
      <c r="AG52" s="44" t="s">
        <v>138</v>
      </c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</row>
    <row r="53" spans="1:60" s="45" customFormat="1" ht="14.25" outlineLevel="1" x14ac:dyDescent="0.3">
      <c r="A53" s="35">
        <v>39</v>
      </c>
      <c r="B53" s="36" t="s">
        <v>149</v>
      </c>
      <c r="C53" s="37" t="s">
        <v>150</v>
      </c>
      <c r="D53" s="38" t="s">
        <v>58</v>
      </c>
      <c r="E53" s="39">
        <v>2</v>
      </c>
      <c r="F53" s="40"/>
      <c r="G53" s="41">
        <f t="shared" si="7"/>
        <v>0</v>
      </c>
      <c r="H53" s="42">
        <v>0</v>
      </c>
      <c r="I53" s="43">
        <f t="shared" si="8"/>
        <v>0</v>
      </c>
      <c r="J53" s="42"/>
      <c r="K53" s="43">
        <f t="shared" si="9"/>
        <v>0</v>
      </c>
      <c r="L53" s="43">
        <v>21</v>
      </c>
      <c r="M53" s="43">
        <f t="shared" si="10"/>
        <v>0</v>
      </c>
      <c r="N53" s="43">
        <v>0</v>
      </c>
      <c r="O53" s="43">
        <f t="shared" si="11"/>
        <v>0</v>
      </c>
      <c r="P53" s="43">
        <v>0</v>
      </c>
      <c r="Q53" s="43">
        <f t="shared" si="12"/>
        <v>0</v>
      </c>
      <c r="R53" s="43"/>
      <c r="S53" s="43" t="s">
        <v>59</v>
      </c>
      <c r="T53" s="43" t="s">
        <v>137</v>
      </c>
      <c r="U53" s="43">
        <v>0</v>
      </c>
      <c r="V53" s="43">
        <f t="shared" si="13"/>
        <v>0</v>
      </c>
      <c r="W53" s="43"/>
      <c r="X53" s="44"/>
      <c r="Y53" s="44"/>
      <c r="Z53" s="44"/>
      <c r="AA53" s="44"/>
      <c r="AB53" s="44"/>
      <c r="AC53" s="44"/>
      <c r="AD53" s="44"/>
      <c r="AE53" s="44"/>
      <c r="AF53" s="44"/>
      <c r="AG53" s="44" t="s">
        <v>138</v>
      </c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</row>
    <row r="54" spans="1:60" s="45" customFormat="1" ht="27" outlineLevel="1" x14ac:dyDescent="0.3">
      <c r="A54" s="35">
        <v>40</v>
      </c>
      <c r="B54" s="36" t="s">
        <v>151</v>
      </c>
      <c r="C54" s="37" t="s">
        <v>152</v>
      </c>
      <c r="D54" s="38" t="s">
        <v>58</v>
      </c>
      <c r="E54" s="39">
        <v>1</v>
      </c>
      <c r="F54" s="40"/>
      <c r="G54" s="41">
        <f t="shared" si="7"/>
        <v>0</v>
      </c>
      <c r="H54" s="42">
        <v>0</v>
      </c>
      <c r="I54" s="43">
        <f t="shared" si="8"/>
        <v>0</v>
      </c>
      <c r="J54" s="42"/>
      <c r="K54" s="43">
        <f t="shared" si="9"/>
        <v>0</v>
      </c>
      <c r="L54" s="43">
        <v>21</v>
      </c>
      <c r="M54" s="43">
        <f t="shared" si="10"/>
        <v>0</v>
      </c>
      <c r="N54" s="43">
        <v>0</v>
      </c>
      <c r="O54" s="43">
        <f t="shared" si="11"/>
        <v>0</v>
      </c>
      <c r="P54" s="43">
        <v>0</v>
      </c>
      <c r="Q54" s="43">
        <f t="shared" si="12"/>
        <v>0</v>
      </c>
      <c r="R54" s="43"/>
      <c r="S54" s="43" t="s">
        <v>59</v>
      </c>
      <c r="T54" s="43" t="s">
        <v>137</v>
      </c>
      <c r="U54" s="43">
        <v>0</v>
      </c>
      <c r="V54" s="43">
        <f t="shared" si="13"/>
        <v>0</v>
      </c>
      <c r="W54" s="43"/>
      <c r="X54" s="44"/>
      <c r="Y54" s="44"/>
      <c r="Z54" s="44"/>
      <c r="AA54" s="44"/>
      <c r="AB54" s="44"/>
      <c r="AC54" s="44"/>
      <c r="AD54" s="44"/>
      <c r="AE54" s="44"/>
      <c r="AF54" s="44"/>
      <c r="AG54" s="44" t="s">
        <v>138</v>
      </c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</row>
    <row r="55" spans="1:60" s="45" customFormat="1" ht="27" outlineLevel="1" x14ac:dyDescent="0.3">
      <c r="A55" s="35">
        <v>41</v>
      </c>
      <c r="B55" s="36" t="s">
        <v>153</v>
      </c>
      <c r="C55" s="37" t="s">
        <v>154</v>
      </c>
      <c r="D55" s="38" t="s">
        <v>155</v>
      </c>
      <c r="E55" s="39">
        <v>16</v>
      </c>
      <c r="F55" s="40"/>
      <c r="G55" s="41">
        <f t="shared" si="7"/>
        <v>0</v>
      </c>
      <c r="H55" s="42">
        <v>0</v>
      </c>
      <c r="I55" s="43">
        <f t="shared" si="8"/>
        <v>0</v>
      </c>
      <c r="J55" s="42"/>
      <c r="K55" s="43">
        <f t="shared" si="9"/>
        <v>0</v>
      </c>
      <c r="L55" s="43">
        <v>21</v>
      </c>
      <c r="M55" s="43">
        <f t="shared" si="10"/>
        <v>0</v>
      </c>
      <c r="N55" s="43">
        <v>0</v>
      </c>
      <c r="O55" s="43">
        <f t="shared" si="11"/>
        <v>0</v>
      </c>
      <c r="P55" s="43">
        <v>0</v>
      </c>
      <c r="Q55" s="43">
        <f t="shared" si="12"/>
        <v>0</v>
      </c>
      <c r="R55" s="43"/>
      <c r="S55" s="43" t="s">
        <v>59</v>
      </c>
      <c r="T55" s="43" t="s">
        <v>66</v>
      </c>
      <c r="U55" s="43">
        <v>0</v>
      </c>
      <c r="V55" s="43">
        <f t="shared" si="13"/>
        <v>0</v>
      </c>
      <c r="W55" s="43"/>
      <c r="X55" s="44"/>
      <c r="Y55" s="44"/>
      <c r="Z55" s="44"/>
      <c r="AA55" s="44"/>
      <c r="AB55" s="44"/>
      <c r="AC55" s="44"/>
      <c r="AD55" s="44"/>
      <c r="AE55" s="44"/>
      <c r="AF55" s="44"/>
      <c r="AG55" s="44" t="s">
        <v>138</v>
      </c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</row>
    <row r="56" spans="1:60" s="45" customFormat="1" ht="14.25" outlineLevel="1" x14ac:dyDescent="0.3">
      <c r="A56" s="35">
        <v>42</v>
      </c>
      <c r="B56" s="36" t="s">
        <v>156</v>
      </c>
      <c r="C56" s="37" t="s">
        <v>157</v>
      </c>
      <c r="D56" s="38" t="s">
        <v>58</v>
      </c>
      <c r="E56" s="39">
        <v>1</v>
      </c>
      <c r="F56" s="40"/>
      <c r="G56" s="41">
        <f t="shared" si="7"/>
        <v>0</v>
      </c>
      <c r="H56" s="42">
        <v>0</v>
      </c>
      <c r="I56" s="43">
        <f t="shared" si="8"/>
        <v>0</v>
      </c>
      <c r="J56" s="42"/>
      <c r="K56" s="43">
        <f t="shared" si="9"/>
        <v>0</v>
      </c>
      <c r="L56" s="43">
        <v>21</v>
      </c>
      <c r="M56" s="43">
        <f t="shared" si="10"/>
        <v>0</v>
      </c>
      <c r="N56" s="43">
        <v>0</v>
      </c>
      <c r="O56" s="43">
        <f t="shared" si="11"/>
        <v>0</v>
      </c>
      <c r="P56" s="43">
        <v>0</v>
      </c>
      <c r="Q56" s="43">
        <f t="shared" si="12"/>
        <v>0</v>
      </c>
      <c r="R56" s="43"/>
      <c r="S56" s="43" t="s">
        <v>59</v>
      </c>
      <c r="T56" s="43" t="s">
        <v>137</v>
      </c>
      <c r="U56" s="43">
        <v>0</v>
      </c>
      <c r="V56" s="43">
        <f t="shared" si="13"/>
        <v>0</v>
      </c>
      <c r="W56" s="43"/>
      <c r="X56" s="44"/>
      <c r="Y56" s="44"/>
      <c r="Z56" s="44"/>
      <c r="AA56" s="44"/>
      <c r="AB56" s="44"/>
      <c r="AC56" s="44"/>
      <c r="AD56" s="44"/>
      <c r="AE56" s="44"/>
      <c r="AF56" s="44"/>
      <c r="AG56" s="44" t="s">
        <v>138</v>
      </c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</row>
    <row r="57" spans="1:60" s="45" customFormat="1" ht="27" outlineLevel="1" x14ac:dyDescent="0.3">
      <c r="A57" s="35">
        <v>43</v>
      </c>
      <c r="B57" s="36" t="s">
        <v>158</v>
      </c>
      <c r="C57" s="37" t="s">
        <v>159</v>
      </c>
      <c r="D57" s="38" t="s">
        <v>89</v>
      </c>
      <c r="E57" s="39">
        <v>35</v>
      </c>
      <c r="F57" s="40"/>
      <c r="G57" s="41">
        <f t="shared" si="7"/>
        <v>0</v>
      </c>
      <c r="H57" s="42">
        <v>0</v>
      </c>
      <c r="I57" s="43">
        <f t="shared" si="8"/>
        <v>0</v>
      </c>
      <c r="J57" s="42"/>
      <c r="K57" s="43">
        <f t="shared" si="9"/>
        <v>0</v>
      </c>
      <c r="L57" s="43">
        <v>21</v>
      </c>
      <c r="M57" s="43">
        <f t="shared" si="10"/>
        <v>0</v>
      </c>
      <c r="N57" s="43">
        <v>0</v>
      </c>
      <c r="O57" s="43">
        <f t="shared" si="11"/>
        <v>0</v>
      </c>
      <c r="P57" s="43">
        <v>0</v>
      </c>
      <c r="Q57" s="43">
        <f t="shared" si="12"/>
        <v>0</v>
      </c>
      <c r="R57" s="43"/>
      <c r="S57" s="43" t="s">
        <v>91</v>
      </c>
      <c r="T57" s="43" t="s">
        <v>91</v>
      </c>
      <c r="U57" s="43">
        <v>4.6330000000000003E-2</v>
      </c>
      <c r="V57" s="43">
        <v>0</v>
      </c>
      <c r="W57" s="43"/>
      <c r="X57" s="44"/>
      <c r="Y57" s="44"/>
      <c r="Z57" s="44"/>
      <c r="AA57" s="44"/>
      <c r="AB57" s="44"/>
      <c r="AC57" s="44"/>
      <c r="AD57" s="44"/>
      <c r="AE57" s="44"/>
      <c r="AF57" s="44"/>
      <c r="AG57" s="44" t="s">
        <v>160</v>
      </c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s="45" customFormat="1" ht="27" outlineLevel="1" x14ac:dyDescent="0.3">
      <c r="A58" s="35">
        <v>44</v>
      </c>
      <c r="B58" s="36" t="s">
        <v>161</v>
      </c>
      <c r="C58" s="37" t="s">
        <v>162</v>
      </c>
      <c r="D58" s="38" t="s">
        <v>89</v>
      </c>
      <c r="E58" s="39">
        <v>150</v>
      </c>
      <c r="F58" s="40"/>
      <c r="G58" s="41">
        <f t="shared" si="7"/>
        <v>0</v>
      </c>
      <c r="H58" s="42">
        <v>0</v>
      </c>
      <c r="I58" s="43">
        <f t="shared" si="8"/>
        <v>0</v>
      </c>
      <c r="J58" s="42"/>
      <c r="K58" s="43">
        <f t="shared" si="9"/>
        <v>0</v>
      </c>
      <c r="L58" s="43">
        <v>21</v>
      </c>
      <c r="M58" s="43">
        <f t="shared" si="10"/>
        <v>0</v>
      </c>
      <c r="N58" s="43">
        <v>0</v>
      </c>
      <c r="O58" s="43">
        <f t="shared" si="11"/>
        <v>0</v>
      </c>
      <c r="P58" s="43">
        <v>0</v>
      </c>
      <c r="Q58" s="43">
        <f t="shared" si="12"/>
        <v>0</v>
      </c>
      <c r="R58" s="43"/>
      <c r="S58" s="43" t="s">
        <v>91</v>
      </c>
      <c r="T58" s="43" t="s">
        <v>91</v>
      </c>
      <c r="U58" s="43">
        <v>4.6330000000000003E-2</v>
      </c>
      <c r="V58" s="43">
        <v>0</v>
      </c>
      <c r="W58" s="43"/>
      <c r="X58" s="44"/>
      <c r="Y58" s="44"/>
      <c r="Z58" s="44"/>
      <c r="AA58" s="44"/>
      <c r="AB58" s="44"/>
      <c r="AC58" s="44"/>
      <c r="AD58" s="44"/>
      <c r="AE58" s="44"/>
      <c r="AF58" s="44"/>
      <c r="AG58" s="44" t="s">
        <v>160</v>
      </c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s="45" customFormat="1" ht="27" outlineLevel="1" x14ac:dyDescent="0.3">
      <c r="A59" s="35">
        <v>45</v>
      </c>
      <c r="B59" s="36" t="s">
        <v>163</v>
      </c>
      <c r="C59" s="37" t="s">
        <v>164</v>
      </c>
      <c r="D59" s="38" t="s">
        <v>89</v>
      </c>
      <c r="E59" s="39">
        <v>15</v>
      </c>
      <c r="F59" s="40"/>
      <c r="G59" s="41">
        <f t="shared" si="7"/>
        <v>0</v>
      </c>
      <c r="H59" s="42">
        <v>0</v>
      </c>
      <c r="I59" s="43">
        <f t="shared" si="8"/>
        <v>0</v>
      </c>
      <c r="J59" s="42"/>
      <c r="K59" s="43">
        <f t="shared" si="9"/>
        <v>0</v>
      </c>
      <c r="L59" s="43">
        <v>21</v>
      </c>
      <c r="M59" s="43">
        <f t="shared" si="10"/>
        <v>0</v>
      </c>
      <c r="N59" s="43">
        <v>0</v>
      </c>
      <c r="O59" s="43">
        <f t="shared" si="11"/>
        <v>0</v>
      </c>
      <c r="P59" s="43">
        <v>0</v>
      </c>
      <c r="Q59" s="43">
        <f t="shared" si="12"/>
        <v>0</v>
      </c>
      <c r="R59" s="43"/>
      <c r="S59" s="43" t="s">
        <v>91</v>
      </c>
      <c r="T59" s="43" t="s">
        <v>91</v>
      </c>
      <c r="U59" s="43">
        <v>0</v>
      </c>
      <c r="V59" s="43">
        <v>0</v>
      </c>
      <c r="W59" s="43"/>
      <c r="X59" s="44"/>
      <c r="Y59" s="44"/>
      <c r="Z59" s="44"/>
      <c r="AA59" s="44"/>
      <c r="AB59" s="44"/>
      <c r="AC59" s="44"/>
      <c r="AD59" s="44"/>
      <c r="AE59" s="44"/>
      <c r="AF59" s="44"/>
      <c r="AG59" s="44" t="s">
        <v>160</v>
      </c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</row>
    <row r="60" spans="1:60" s="45" customFormat="1" ht="14.25" outlineLevel="1" x14ac:dyDescent="0.3">
      <c r="A60" s="35">
        <v>46</v>
      </c>
      <c r="B60" s="36" t="s">
        <v>165</v>
      </c>
      <c r="C60" s="37" t="s">
        <v>166</v>
      </c>
      <c r="D60" s="38" t="s">
        <v>89</v>
      </c>
      <c r="E60" s="39">
        <v>16</v>
      </c>
      <c r="F60" s="40"/>
      <c r="G60" s="41">
        <f t="shared" si="7"/>
        <v>0</v>
      </c>
      <c r="H60" s="42">
        <v>0</v>
      </c>
      <c r="I60" s="43">
        <f t="shared" si="8"/>
        <v>0</v>
      </c>
      <c r="J60" s="42"/>
      <c r="K60" s="43">
        <f t="shared" si="9"/>
        <v>0</v>
      </c>
      <c r="L60" s="43">
        <v>21</v>
      </c>
      <c r="M60" s="43">
        <f t="shared" si="10"/>
        <v>0</v>
      </c>
      <c r="N60" s="43">
        <v>0</v>
      </c>
      <c r="O60" s="43">
        <f t="shared" si="11"/>
        <v>0</v>
      </c>
      <c r="P60" s="43">
        <v>0</v>
      </c>
      <c r="Q60" s="43">
        <f t="shared" si="12"/>
        <v>0</v>
      </c>
      <c r="R60" s="43"/>
      <c r="S60" s="43" t="s">
        <v>91</v>
      </c>
      <c r="T60" s="43" t="s">
        <v>66</v>
      </c>
      <c r="U60" s="43">
        <v>6.0000000000000005E-2</v>
      </c>
      <c r="V60" s="43">
        <v>0</v>
      </c>
      <c r="W60" s="43"/>
      <c r="X60" s="44"/>
      <c r="Y60" s="44"/>
      <c r="Z60" s="44"/>
      <c r="AA60" s="44"/>
      <c r="AB60" s="44"/>
      <c r="AC60" s="44"/>
      <c r="AD60" s="44"/>
      <c r="AE60" s="44"/>
      <c r="AF60" s="44"/>
      <c r="AG60" s="44" t="s">
        <v>160</v>
      </c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</row>
    <row r="61" spans="1:60" s="45" customFormat="1" ht="14.25" outlineLevel="1" x14ac:dyDescent="0.3">
      <c r="A61" s="35">
        <v>47</v>
      </c>
      <c r="B61" s="36" t="s">
        <v>167</v>
      </c>
      <c r="C61" s="37" t="s">
        <v>168</v>
      </c>
      <c r="D61" s="38" t="s">
        <v>89</v>
      </c>
      <c r="E61" s="39">
        <v>10</v>
      </c>
      <c r="F61" s="40"/>
      <c r="G61" s="41">
        <f t="shared" si="7"/>
        <v>0</v>
      </c>
      <c r="H61" s="42">
        <v>0</v>
      </c>
      <c r="I61" s="43">
        <f t="shared" si="8"/>
        <v>0</v>
      </c>
      <c r="J61" s="42"/>
      <c r="K61" s="43">
        <f t="shared" si="9"/>
        <v>0</v>
      </c>
      <c r="L61" s="43">
        <v>21</v>
      </c>
      <c r="M61" s="43">
        <f t="shared" si="10"/>
        <v>0</v>
      </c>
      <c r="N61" s="43">
        <v>0</v>
      </c>
      <c r="O61" s="43">
        <f t="shared" si="11"/>
        <v>0</v>
      </c>
      <c r="P61" s="43">
        <v>0</v>
      </c>
      <c r="Q61" s="43">
        <f t="shared" si="12"/>
        <v>0</v>
      </c>
      <c r="R61" s="43"/>
      <c r="S61" s="43" t="s">
        <v>91</v>
      </c>
      <c r="T61" s="43" t="s">
        <v>91</v>
      </c>
      <c r="U61" s="43">
        <v>5.0960000000000005E-2</v>
      </c>
      <c r="V61" s="43">
        <v>0</v>
      </c>
      <c r="W61" s="43"/>
      <c r="X61" s="44"/>
      <c r="Y61" s="44"/>
      <c r="Z61" s="44"/>
      <c r="AA61" s="44"/>
      <c r="AB61" s="44"/>
      <c r="AC61" s="44"/>
      <c r="AD61" s="44"/>
      <c r="AE61" s="44"/>
      <c r="AF61" s="44"/>
      <c r="AG61" s="44" t="s">
        <v>138</v>
      </c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</row>
    <row r="62" spans="1:60" s="45" customFormat="1" ht="14.25" outlineLevel="1" x14ac:dyDescent="0.3">
      <c r="A62" s="35">
        <v>48</v>
      </c>
      <c r="B62" s="36" t="s">
        <v>169</v>
      </c>
      <c r="C62" s="37" t="s">
        <v>170</v>
      </c>
      <c r="D62" s="38" t="s">
        <v>89</v>
      </c>
      <c r="E62" s="39">
        <v>45</v>
      </c>
      <c r="F62" s="40"/>
      <c r="G62" s="41">
        <f t="shared" si="7"/>
        <v>0</v>
      </c>
      <c r="H62" s="42">
        <v>0</v>
      </c>
      <c r="I62" s="43">
        <f t="shared" si="8"/>
        <v>0</v>
      </c>
      <c r="J62" s="42"/>
      <c r="K62" s="43">
        <f t="shared" si="9"/>
        <v>0</v>
      </c>
      <c r="L62" s="43">
        <v>21</v>
      </c>
      <c r="M62" s="43">
        <f t="shared" si="10"/>
        <v>0</v>
      </c>
      <c r="N62" s="43">
        <v>0</v>
      </c>
      <c r="O62" s="43">
        <f t="shared" si="11"/>
        <v>0</v>
      </c>
      <c r="P62" s="43">
        <v>0</v>
      </c>
      <c r="Q62" s="43">
        <f t="shared" si="12"/>
        <v>0</v>
      </c>
      <c r="R62" s="43"/>
      <c r="S62" s="43" t="s">
        <v>91</v>
      </c>
      <c r="T62" s="43" t="s">
        <v>91</v>
      </c>
      <c r="U62" s="43">
        <v>5.0960000000000005E-2</v>
      </c>
      <c r="V62" s="43">
        <v>0</v>
      </c>
      <c r="W62" s="43"/>
      <c r="X62" s="44"/>
      <c r="Y62" s="44"/>
      <c r="Z62" s="44"/>
      <c r="AA62" s="44"/>
      <c r="AB62" s="44"/>
      <c r="AC62" s="44"/>
      <c r="AD62" s="44"/>
      <c r="AE62" s="44"/>
      <c r="AF62" s="44"/>
      <c r="AG62" s="44" t="s">
        <v>138</v>
      </c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</row>
    <row r="63" spans="1:60" s="45" customFormat="1" ht="27" outlineLevel="1" x14ac:dyDescent="0.3">
      <c r="A63" s="35">
        <v>49</v>
      </c>
      <c r="B63" s="36" t="s">
        <v>171</v>
      </c>
      <c r="C63" s="37" t="s">
        <v>172</v>
      </c>
      <c r="D63" s="38" t="s">
        <v>89</v>
      </c>
      <c r="E63" s="39">
        <v>45</v>
      </c>
      <c r="F63" s="40"/>
      <c r="G63" s="41">
        <f t="shared" si="7"/>
        <v>0</v>
      </c>
      <c r="H63" s="42">
        <v>0</v>
      </c>
      <c r="I63" s="43">
        <f t="shared" si="8"/>
        <v>0</v>
      </c>
      <c r="J63" s="42"/>
      <c r="K63" s="43">
        <f t="shared" si="9"/>
        <v>0</v>
      </c>
      <c r="L63" s="43">
        <v>21</v>
      </c>
      <c r="M63" s="43">
        <f t="shared" si="10"/>
        <v>0</v>
      </c>
      <c r="N63" s="43">
        <v>0</v>
      </c>
      <c r="O63" s="43">
        <f t="shared" si="11"/>
        <v>0</v>
      </c>
      <c r="P63" s="43">
        <v>0</v>
      </c>
      <c r="Q63" s="43">
        <f t="shared" si="12"/>
        <v>0</v>
      </c>
      <c r="R63" s="43"/>
      <c r="S63" s="43" t="s">
        <v>91</v>
      </c>
      <c r="T63" s="43" t="s">
        <v>91</v>
      </c>
      <c r="U63" s="43">
        <v>9.5670000000000005E-2</v>
      </c>
      <c r="V63" s="43">
        <v>0</v>
      </c>
      <c r="W63" s="43"/>
      <c r="X63" s="44"/>
      <c r="Y63" s="44"/>
      <c r="Z63" s="44"/>
      <c r="AA63" s="44"/>
      <c r="AB63" s="44"/>
      <c r="AC63" s="44"/>
      <c r="AD63" s="44"/>
      <c r="AE63" s="44"/>
      <c r="AF63" s="44"/>
      <c r="AG63" s="44" t="s">
        <v>160</v>
      </c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</row>
    <row r="64" spans="1:60" s="45" customFormat="1" ht="27" outlineLevel="1" x14ac:dyDescent="0.3">
      <c r="A64" s="35">
        <v>50</v>
      </c>
      <c r="B64" s="36" t="s">
        <v>173</v>
      </c>
      <c r="C64" s="37" t="s">
        <v>174</v>
      </c>
      <c r="D64" s="38" t="s">
        <v>89</v>
      </c>
      <c r="E64" s="39">
        <v>30</v>
      </c>
      <c r="F64" s="40"/>
      <c r="G64" s="41">
        <f t="shared" si="7"/>
        <v>0</v>
      </c>
      <c r="H64" s="42">
        <v>0</v>
      </c>
      <c r="I64" s="43">
        <f t="shared" si="8"/>
        <v>0</v>
      </c>
      <c r="J64" s="42"/>
      <c r="K64" s="43">
        <f t="shared" si="9"/>
        <v>0</v>
      </c>
      <c r="L64" s="43">
        <v>21</v>
      </c>
      <c r="M64" s="43">
        <f t="shared" si="10"/>
        <v>0</v>
      </c>
      <c r="N64" s="43">
        <v>0</v>
      </c>
      <c r="O64" s="43">
        <f t="shared" si="11"/>
        <v>0</v>
      </c>
      <c r="P64" s="43">
        <v>0</v>
      </c>
      <c r="Q64" s="43">
        <f t="shared" si="12"/>
        <v>0</v>
      </c>
      <c r="R64" s="43"/>
      <c r="S64" s="43" t="s">
        <v>91</v>
      </c>
      <c r="T64" s="43" t="s">
        <v>91</v>
      </c>
      <c r="U64" s="43">
        <v>0.10167000000000001</v>
      </c>
      <c r="V64" s="43">
        <v>0</v>
      </c>
      <c r="W64" s="43"/>
      <c r="X64" s="44"/>
      <c r="Y64" s="44"/>
      <c r="Z64" s="44"/>
      <c r="AA64" s="44"/>
      <c r="AB64" s="44"/>
      <c r="AC64" s="44"/>
      <c r="AD64" s="44"/>
      <c r="AE64" s="44"/>
      <c r="AF64" s="44"/>
      <c r="AG64" s="44" t="s">
        <v>138</v>
      </c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</row>
    <row r="65" spans="1:60" s="45" customFormat="1" ht="14.25" outlineLevel="1" x14ac:dyDescent="0.3">
      <c r="A65" s="35">
        <v>51</v>
      </c>
      <c r="B65" s="36" t="s">
        <v>175</v>
      </c>
      <c r="C65" s="37" t="s">
        <v>176</v>
      </c>
      <c r="D65" s="38" t="s">
        <v>89</v>
      </c>
      <c r="E65" s="39">
        <v>75</v>
      </c>
      <c r="F65" s="40"/>
      <c r="G65" s="41">
        <f t="shared" si="7"/>
        <v>0</v>
      </c>
      <c r="H65" s="42">
        <v>0</v>
      </c>
      <c r="I65" s="43">
        <f t="shared" si="8"/>
        <v>0</v>
      </c>
      <c r="J65" s="42"/>
      <c r="K65" s="43">
        <f t="shared" si="9"/>
        <v>0</v>
      </c>
      <c r="L65" s="43">
        <v>21</v>
      </c>
      <c r="M65" s="43">
        <f t="shared" si="10"/>
        <v>0</v>
      </c>
      <c r="N65" s="43">
        <v>0</v>
      </c>
      <c r="O65" s="43">
        <f t="shared" si="11"/>
        <v>0</v>
      </c>
      <c r="P65" s="43">
        <v>0</v>
      </c>
      <c r="Q65" s="43">
        <f t="shared" si="12"/>
        <v>0</v>
      </c>
      <c r="R65" s="43"/>
      <c r="S65" s="43" t="s">
        <v>91</v>
      </c>
      <c r="T65" s="43" t="s">
        <v>91</v>
      </c>
      <c r="U65" s="43">
        <v>8.2170000000000007E-2</v>
      </c>
      <c r="V65" s="43">
        <v>0</v>
      </c>
      <c r="W65" s="43"/>
      <c r="X65" s="44"/>
      <c r="Y65" s="44"/>
      <c r="Z65" s="44"/>
      <c r="AA65" s="44"/>
      <c r="AB65" s="44"/>
      <c r="AC65" s="44"/>
      <c r="AD65" s="44"/>
      <c r="AE65" s="44"/>
      <c r="AF65" s="44"/>
      <c r="AG65" s="44" t="s">
        <v>138</v>
      </c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</row>
    <row r="66" spans="1:60" s="45" customFormat="1" ht="27" outlineLevel="1" x14ac:dyDescent="0.3">
      <c r="A66" s="35">
        <v>52</v>
      </c>
      <c r="B66" s="36" t="s">
        <v>177</v>
      </c>
      <c r="C66" s="37" t="s">
        <v>178</v>
      </c>
      <c r="D66" s="38" t="s">
        <v>89</v>
      </c>
      <c r="E66" s="39">
        <v>55</v>
      </c>
      <c r="F66" s="40"/>
      <c r="G66" s="41">
        <f t="shared" si="7"/>
        <v>0</v>
      </c>
      <c r="H66" s="42">
        <v>0</v>
      </c>
      <c r="I66" s="43">
        <f t="shared" si="8"/>
        <v>0</v>
      </c>
      <c r="J66" s="42"/>
      <c r="K66" s="43">
        <f t="shared" si="9"/>
        <v>0</v>
      </c>
      <c r="L66" s="43">
        <v>21</v>
      </c>
      <c r="M66" s="43">
        <f t="shared" si="10"/>
        <v>0</v>
      </c>
      <c r="N66" s="43">
        <v>0</v>
      </c>
      <c r="O66" s="43">
        <f t="shared" si="11"/>
        <v>0</v>
      </c>
      <c r="P66" s="43">
        <v>0</v>
      </c>
      <c r="Q66" s="43">
        <f t="shared" si="12"/>
        <v>0</v>
      </c>
      <c r="R66" s="43"/>
      <c r="S66" s="43" t="s">
        <v>91</v>
      </c>
      <c r="T66" s="43" t="s">
        <v>91</v>
      </c>
      <c r="U66" s="43">
        <v>0.18317000000000003</v>
      </c>
      <c r="V66" s="43">
        <v>0</v>
      </c>
      <c r="W66" s="43"/>
      <c r="X66" s="44"/>
      <c r="Y66" s="44"/>
      <c r="Z66" s="44"/>
      <c r="AA66" s="44"/>
      <c r="AB66" s="44"/>
      <c r="AC66" s="44"/>
      <c r="AD66" s="44"/>
      <c r="AE66" s="44"/>
      <c r="AF66" s="44"/>
      <c r="AG66" s="44" t="s">
        <v>160</v>
      </c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</row>
    <row r="67" spans="1:60" s="45" customFormat="1" ht="14.25" outlineLevel="1" x14ac:dyDescent="0.3">
      <c r="A67" s="35">
        <v>53</v>
      </c>
      <c r="B67" s="36" t="s">
        <v>179</v>
      </c>
      <c r="C67" s="37" t="s">
        <v>180</v>
      </c>
      <c r="D67" s="38" t="s">
        <v>58</v>
      </c>
      <c r="E67" s="39">
        <v>65</v>
      </c>
      <c r="F67" s="40"/>
      <c r="G67" s="41">
        <f t="shared" si="7"/>
        <v>0</v>
      </c>
      <c r="H67" s="42">
        <v>0</v>
      </c>
      <c r="I67" s="43">
        <f t="shared" si="8"/>
        <v>0</v>
      </c>
      <c r="J67" s="42"/>
      <c r="K67" s="43">
        <f t="shared" si="9"/>
        <v>0</v>
      </c>
      <c r="L67" s="43">
        <v>21</v>
      </c>
      <c r="M67" s="43">
        <f t="shared" si="10"/>
        <v>0</v>
      </c>
      <c r="N67" s="43">
        <v>0</v>
      </c>
      <c r="O67" s="43">
        <f t="shared" si="11"/>
        <v>0</v>
      </c>
      <c r="P67" s="43">
        <v>0</v>
      </c>
      <c r="Q67" s="43">
        <f t="shared" si="12"/>
        <v>0</v>
      </c>
      <c r="R67" s="43"/>
      <c r="S67" s="43" t="s">
        <v>91</v>
      </c>
      <c r="T67" s="43" t="s">
        <v>91</v>
      </c>
      <c r="U67" s="43">
        <v>2.1500000000000002E-2</v>
      </c>
      <c r="V67" s="43">
        <v>0</v>
      </c>
      <c r="W67" s="43"/>
      <c r="X67" s="44"/>
      <c r="Y67" s="44"/>
      <c r="Z67" s="44"/>
      <c r="AA67" s="44"/>
      <c r="AB67" s="44"/>
      <c r="AC67" s="44"/>
      <c r="AD67" s="44"/>
      <c r="AE67" s="44"/>
      <c r="AF67" s="44"/>
      <c r="AG67" s="44" t="s">
        <v>138</v>
      </c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</row>
    <row r="68" spans="1:60" s="45" customFormat="1" ht="14.25" outlineLevel="1" x14ac:dyDescent="0.3">
      <c r="A68" s="35">
        <v>54</v>
      </c>
      <c r="B68" s="36" t="s">
        <v>181</v>
      </c>
      <c r="C68" s="37" t="s">
        <v>182</v>
      </c>
      <c r="D68" s="38" t="s">
        <v>89</v>
      </c>
      <c r="E68" s="39">
        <v>10</v>
      </c>
      <c r="F68" s="40"/>
      <c r="G68" s="41">
        <f t="shared" si="7"/>
        <v>0</v>
      </c>
      <c r="H68" s="42">
        <v>0</v>
      </c>
      <c r="I68" s="43">
        <f t="shared" si="8"/>
        <v>0</v>
      </c>
      <c r="J68" s="42"/>
      <c r="K68" s="43">
        <f t="shared" si="9"/>
        <v>0</v>
      </c>
      <c r="L68" s="43">
        <v>21</v>
      </c>
      <c r="M68" s="43">
        <f t="shared" si="10"/>
        <v>0</v>
      </c>
      <c r="N68" s="43">
        <v>0</v>
      </c>
      <c r="O68" s="43">
        <f t="shared" si="11"/>
        <v>0</v>
      </c>
      <c r="P68" s="43">
        <v>0</v>
      </c>
      <c r="Q68" s="43">
        <f t="shared" si="12"/>
        <v>0</v>
      </c>
      <c r="R68" s="43"/>
      <c r="S68" s="43" t="s">
        <v>91</v>
      </c>
      <c r="T68" s="43" t="s">
        <v>91</v>
      </c>
      <c r="U68" s="43">
        <v>0.08</v>
      </c>
      <c r="V68" s="43">
        <v>0</v>
      </c>
      <c r="W68" s="43"/>
      <c r="X68" s="44"/>
      <c r="Y68" s="44"/>
      <c r="Z68" s="44"/>
      <c r="AA68" s="44"/>
      <c r="AB68" s="44"/>
      <c r="AC68" s="44"/>
      <c r="AD68" s="44"/>
      <c r="AE68" s="44"/>
      <c r="AF68" s="44"/>
      <c r="AG68" s="44" t="s">
        <v>138</v>
      </c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</row>
    <row r="69" spans="1:60" s="45" customFormat="1" ht="27" outlineLevel="1" x14ac:dyDescent="0.3">
      <c r="A69" s="35">
        <v>55</v>
      </c>
      <c r="B69" s="36" t="s">
        <v>183</v>
      </c>
      <c r="C69" s="37" t="s">
        <v>184</v>
      </c>
      <c r="D69" s="38" t="s">
        <v>89</v>
      </c>
      <c r="E69" s="39">
        <v>8</v>
      </c>
      <c r="F69" s="40"/>
      <c r="G69" s="41">
        <f t="shared" si="7"/>
        <v>0</v>
      </c>
      <c r="H69" s="42">
        <v>0</v>
      </c>
      <c r="I69" s="43">
        <f t="shared" si="8"/>
        <v>0</v>
      </c>
      <c r="J69" s="42"/>
      <c r="K69" s="43">
        <f t="shared" si="9"/>
        <v>0</v>
      </c>
      <c r="L69" s="43">
        <v>21</v>
      </c>
      <c r="M69" s="43">
        <f t="shared" si="10"/>
        <v>0</v>
      </c>
      <c r="N69" s="43">
        <v>0</v>
      </c>
      <c r="O69" s="43">
        <f t="shared" si="11"/>
        <v>0</v>
      </c>
      <c r="P69" s="43">
        <v>0</v>
      </c>
      <c r="Q69" s="43">
        <f t="shared" si="12"/>
        <v>0</v>
      </c>
      <c r="R69" s="43"/>
      <c r="S69" s="43" t="s">
        <v>91</v>
      </c>
      <c r="T69" s="43" t="s">
        <v>91</v>
      </c>
      <c r="U69" s="43">
        <v>0.57950000000000002</v>
      </c>
      <c r="V69" s="43">
        <v>0</v>
      </c>
      <c r="W69" s="43"/>
      <c r="X69" s="44"/>
      <c r="Y69" s="44"/>
      <c r="Z69" s="44"/>
      <c r="AA69" s="44"/>
      <c r="AB69" s="44"/>
      <c r="AC69" s="44"/>
      <c r="AD69" s="44"/>
      <c r="AE69" s="44"/>
      <c r="AF69" s="44"/>
      <c r="AG69" s="44" t="s">
        <v>160</v>
      </c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</row>
    <row r="70" spans="1:60" s="45" customFormat="1" ht="27" outlineLevel="1" x14ac:dyDescent="0.3">
      <c r="A70" s="35">
        <v>56</v>
      </c>
      <c r="B70" s="36" t="s">
        <v>185</v>
      </c>
      <c r="C70" s="37" t="s">
        <v>186</v>
      </c>
      <c r="D70" s="38" t="s">
        <v>134</v>
      </c>
      <c r="E70" s="39">
        <v>1</v>
      </c>
      <c r="F70" s="40"/>
      <c r="G70" s="41">
        <f t="shared" si="7"/>
        <v>0</v>
      </c>
      <c r="H70" s="42">
        <v>0</v>
      </c>
      <c r="I70" s="43">
        <f t="shared" si="8"/>
        <v>0</v>
      </c>
      <c r="J70" s="42"/>
      <c r="K70" s="43">
        <f t="shared" si="9"/>
        <v>0</v>
      </c>
      <c r="L70" s="43">
        <v>21</v>
      </c>
      <c r="M70" s="43">
        <f t="shared" si="10"/>
        <v>0</v>
      </c>
      <c r="N70" s="43">
        <v>0</v>
      </c>
      <c r="O70" s="43">
        <f t="shared" si="11"/>
        <v>0</v>
      </c>
      <c r="P70" s="43">
        <v>0</v>
      </c>
      <c r="Q70" s="43">
        <f t="shared" si="12"/>
        <v>0</v>
      </c>
      <c r="R70" s="43"/>
      <c r="S70" s="43" t="s">
        <v>59</v>
      </c>
      <c r="T70" s="43" t="s">
        <v>66</v>
      </c>
      <c r="U70" s="43">
        <v>0</v>
      </c>
      <c r="V70" s="43">
        <f t="shared" si="13"/>
        <v>0</v>
      </c>
      <c r="W70" s="43"/>
      <c r="X70" s="44"/>
      <c r="Y70" s="44"/>
      <c r="Z70" s="44"/>
      <c r="AA70" s="44"/>
      <c r="AB70" s="44"/>
      <c r="AC70" s="44"/>
      <c r="AD70" s="44"/>
      <c r="AE70" s="44"/>
      <c r="AF70" s="44"/>
      <c r="AG70" s="44" t="s">
        <v>138</v>
      </c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</row>
    <row r="71" spans="1:60" s="45" customFormat="1" ht="14.25" outlineLevel="1" x14ac:dyDescent="0.3">
      <c r="A71" s="35">
        <v>57</v>
      </c>
      <c r="B71" s="36" t="s">
        <v>187</v>
      </c>
      <c r="C71" s="37" t="s">
        <v>188</v>
      </c>
      <c r="D71" s="38" t="s">
        <v>58</v>
      </c>
      <c r="E71" s="39">
        <v>5</v>
      </c>
      <c r="F71" s="40"/>
      <c r="G71" s="41">
        <f t="shared" si="7"/>
        <v>0</v>
      </c>
      <c r="H71" s="42">
        <v>0</v>
      </c>
      <c r="I71" s="43">
        <f t="shared" si="8"/>
        <v>0</v>
      </c>
      <c r="J71" s="42"/>
      <c r="K71" s="43">
        <f t="shared" si="9"/>
        <v>0</v>
      </c>
      <c r="L71" s="43">
        <v>21</v>
      </c>
      <c r="M71" s="43">
        <f t="shared" si="10"/>
        <v>0</v>
      </c>
      <c r="N71" s="43">
        <v>0</v>
      </c>
      <c r="O71" s="43">
        <f t="shared" si="11"/>
        <v>0</v>
      </c>
      <c r="P71" s="43">
        <v>0</v>
      </c>
      <c r="Q71" s="43">
        <f t="shared" si="12"/>
        <v>0</v>
      </c>
      <c r="R71" s="43"/>
      <c r="S71" s="43" t="s">
        <v>59</v>
      </c>
      <c r="T71" s="43" t="s">
        <v>137</v>
      </c>
      <c r="U71" s="43">
        <v>0</v>
      </c>
      <c r="V71" s="43">
        <f t="shared" si="13"/>
        <v>0</v>
      </c>
      <c r="W71" s="43"/>
      <c r="X71" s="44"/>
      <c r="Y71" s="44"/>
      <c r="Z71" s="44"/>
      <c r="AA71" s="44"/>
      <c r="AB71" s="44"/>
      <c r="AC71" s="44"/>
      <c r="AD71" s="44"/>
      <c r="AE71" s="44"/>
      <c r="AF71" s="44"/>
      <c r="AG71" s="44" t="s">
        <v>138</v>
      </c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</row>
    <row r="72" spans="1:60" s="45" customFormat="1" ht="14.25" outlineLevel="1" x14ac:dyDescent="0.3">
      <c r="A72" s="35">
        <v>58</v>
      </c>
      <c r="B72" s="36" t="s">
        <v>189</v>
      </c>
      <c r="C72" s="37" t="s">
        <v>190</v>
      </c>
      <c r="D72" s="38" t="s">
        <v>58</v>
      </c>
      <c r="E72" s="39">
        <v>24</v>
      </c>
      <c r="F72" s="40"/>
      <c r="G72" s="41">
        <f t="shared" si="7"/>
        <v>0</v>
      </c>
      <c r="H72" s="42">
        <v>0</v>
      </c>
      <c r="I72" s="43">
        <f t="shared" si="8"/>
        <v>0</v>
      </c>
      <c r="J72" s="42"/>
      <c r="K72" s="43">
        <f t="shared" si="9"/>
        <v>0</v>
      </c>
      <c r="L72" s="43">
        <v>21</v>
      </c>
      <c r="M72" s="43">
        <f t="shared" si="10"/>
        <v>0</v>
      </c>
      <c r="N72" s="43">
        <v>0</v>
      </c>
      <c r="O72" s="43">
        <f t="shared" si="11"/>
        <v>0</v>
      </c>
      <c r="P72" s="43">
        <v>0</v>
      </c>
      <c r="Q72" s="43">
        <f t="shared" si="12"/>
        <v>0</v>
      </c>
      <c r="R72" s="43"/>
      <c r="S72" s="43" t="s">
        <v>91</v>
      </c>
      <c r="T72" s="43" t="s">
        <v>91</v>
      </c>
      <c r="U72" s="43">
        <v>2.5000000000000001E-2</v>
      </c>
      <c r="V72" s="43">
        <f t="shared" si="13"/>
        <v>0.6</v>
      </c>
      <c r="W72" s="43"/>
      <c r="X72" s="44"/>
      <c r="Y72" s="44"/>
      <c r="Z72" s="44"/>
      <c r="AA72" s="44"/>
      <c r="AB72" s="44"/>
      <c r="AC72" s="44"/>
      <c r="AD72" s="44"/>
      <c r="AE72" s="44"/>
      <c r="AF72" s="44"/>
      <c r="AG72" s="44" t="s">
        <v>138</v>
      </c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</row>
    <row r="73" spans="1:60" s="45" customFormat="1" ht="14.25" outlineLevel="1" x14ac:dyDescent="0.3">
      <c r="A73" s="35">
        <v>59</v>
      </c>
      <c r="B73" s="36" t="s">
        <v>191</v>
      </c>
      <c r="C73" s="37" t="s">
        <v>192</v>
      </c>
      <c r="D73" s="38" t="s">
        <v>193</v>
      </c>
      <c r="E73" s="39">
        <v>0.1</v>
      </c>
      <c r="F73" s="40"/>
      <c r="G73" s="41">
        <f t="shared" si="7"/>
        <v>0</v>
      </c>
      <c r="H73" s="42">
        <v>0</v>
      </c>
      <c r="I73" s="43">
        <f t="shared" si="8"/>
        <v>0</v>
      </c>
      <c r="J73" s="42"/>
      <c r="K73" s="43">
        <f t="shared" si="9"/>
        <v>0</v>
      </c>
      <c r="L73" s="43">
        <v>21</v>
      </c>
      <c r="M73" s="43">
        <f t="shared" si="10"/>
        <v>0</v>
      </c>
      <c r="N73" s="43">
        <v>0</v>
      </c>
      <c r="O73" s="43">
        <f t="shared" si="11"/>
        <v>0</v>
      </c>
      <c r="P73" s="43">
        <v>0</v>
      </c>
      <c r="Q73" s="43">
        <f t="shared" si="12"/>
        <v>0</v>
      </c>
      <c r="R73" s="43"/>
      <c r="S73" s="43" t="s">
        <v>59</v>
      </c>
      <c r="T73" s="43" t="s">
        <v>137</v>
      </c>
      <c r="U73" s="43">
        <v>0</v>
      </c>
      <c r="V73" s="43">
        <f t="shared" si="13"/>
        <v>0</v>
      </c>
      <c r="W73" s="43"/>
      <c r="X73" s="44"/>
      <c r="Y73" s="44"/>
      <c r="Z73" s="44"/>
      <c r="AA73" s="44"/>
      <c r="AB73" s="44"/>
      <c r="AC73" s="44"/>
      <c r="AD73" s="44"/>
      <c r="AE73" s="44"/>
      <c r="AF73" s="44"/>
      <c r="AG73" s="44" t="s">
        <v>138</v>
      </c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</row>
    <row r="74" spans="1:60" s="45" customFormat="1" ht="27" outlineLevel="1" x14ac:dyDescent="0.3">
      <c r="A74" s="35">
        <v>60</v>
      </c>
      <c r="B74" s="36" t="s">
        <v>194</v>
      </c>
      <c r="C74" s="37" t="s">
        <v>195</v>
      </c>
      <c r="D74" s="38" t="s">
        <v>58</v>
      </c>
      <c r="E74" s="39">
        <v>24</v>
      </c>
      <c r="F74" s="40"/>
      <c r="G74" s="41">
        <f t="shared" si="7"/>
        <v>0</v>
      </c>
      <c r="H74" s="42">
        <v>0</v>
      </c>
      <c r="I74" s="43">
        <f t="shared" si="8"/>
        <v>0</v>
      </c>
      <c r="J74" s="42"/>
      <c r="K74" s="43">
        <f t="shared" si="9"/>
        <v>0</v>
      </c>
      <c r="L74" s="43">
        <v>21</v>
      </c>
      <c r="M74" s="43">
        <f t="shared" si="10"/>
        <v>0</v>
      </c>
      <c r="N74" s="43">
        <v>0</v>
      </c>
      <c r="O74" s="43">
        <f t="shared" si="11"/>
        <v>0</v>
      </c>
      <c r="P74" s="43">
        <v>0</v>
      </c>
      <c r="Q74" s="43">
        <f t="shared" si="12"/>
        <v>0</v>
      </c>
      <c r="R74" s="43"/>
      <c r="S74" s="43" t="s">
        <v>91</v>
      </c>
      <c r="T74" s="43" t="s">
        <v>91</v>
      </c>
      <c r="U74" s="43">
        <v>5.0500000000000003E-2</v>
      </c>
      <c r="V74" s="43">
        <f t="shared" si="13"/>
        <v>1.21</v>
      </c>
      <c r="W74" s="43"/>
      <c r="X74" s="44"/>
      <c r="Y74" s="44"/>
      <c r="Z74" s="44"/>
      <c r="AA74" s="44"/>
      <c r="AB74" s="44"/>
      <c r="AC74" s="44"/>
      <c r="AD74" s="44"/>
      <c r="AE74" s="44"/>
      <c r="AF74" s="44"/>
      <c r="AG74" s="44" t="s">
        <v>160</v>
      </c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</row>
    <row r="75" spans="1:60" s="45" customFormat="1" ht="14.25" outlineLevel="1" x14ac:dyDescent="0.3">
      <c r="A75" s="35">
        <v>61</v>
      </c>
      <c r="B75" s="36" t="s">
        <v>196</v>
      </c>
      <c r="C75" s="37" t="s">
        <v>197</v>
      </c>
      <c r="D75" s="38" t="s">
        <v>58</v>
      </c>
      <c r="E75" s="39">
        <v>16</v>
      </c>
      <c r="F75" s="40"/>
      <c r="G75" s="41">
        <f t="shared" si="7"/>
        <v>0</v>
      </c>
      <c r="H75" s="42">
        <v>0</v>
      </c>
      <c r="I75" s="43">
        <f t="shared" si="8"/>
        <v>0</v>
      </c>
      <c r="J75" s="42"/>
      <c r="K75" s="43">
        <f t="shared" si="9"/>
        <v>0</v>
      </c>
      <c r="L75" s="43">
        <v>21</v>
      </c>
      <c r="M75" s="43">
        <f t="shared" si="10"/>
        <v>0</v>
      </c>
      <c r="N75" s="43">
        <v>0</v>
      </c>
      <c r="O75" s="43">
        <f t="shared" si="11"/>
        <v>0</v>
      </c>
      <c r="P75" s="43">
        <v>0</v>
      </c>
      <c r="Q75" s="43">
        <f t="shared" si="12"/>
        <v>0</v>
      </c>
      <c r="R75" s="43"/>
      <c r="S75" s="43" t="s">
        <v>91</v>
      </c>
      <c r="T75" s="43" t="s">
        <v>91</v>
      </c>
      <c r="U75" s="43">
        <v>0.16867000000000001</v>
      </c>
      <c r="V75" s="43">
        <f t="shared" si="13"/>
        <v>2.7</v>
      </c>
      <c r="W75" s="43"/>
      <c r="X75" s="44"/>
      <c r="Y75" s="44"/>
      <c r="Z75" s="44"/>
      <c r="AA75" s="44"/>
      <c r="AB75" s="44"/>
      <c r="AC75" s="44"/>
      <c r="AD75" s="44"/>
      <c r="AE75" s="44"/>
      <c r="AF75" s="44"/>
      <c r="AG75" s="44" t="s">
        <v>138</v>
      </c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</row>
    <row r="76" spans="1:60" s="45" customFormat="1" ht="14.25" outlineLevel="1" x14ac:dyDescent="0.3">
      <c r="A76" s="35">
        <v>62</v>
      </c>
      <c r="B76" s="36" t="s">
        <v>198</v>
      </c>
      <c r="C76" s="37" t="s">
        <v>199</v>
      </c>
      <c r="D76" s="38" t="s">
        <v>58</v>
      </c>
      <c r="E76" s="39">
        <v>2</v>
      </c>
      <c r="F76" s="40"/>
      <c r="G76" s="41">
        <f t="shared" si="7"/>
        <v>0</v>
      </c>
      <c r="H76" s="42">
        <v>0</v>
      </c>
      <c r="I76" s="43">
        <f t="shared" si="8"/>
        <v>0</v>
      </c>
      <c r="J76" s="42"/>
      <c r="K76" s="43">
        <f t="shared" si="9"/>
        <v>0</v>
      </c>
      <c r="L76" s="43">
        <v>21</v>
      </c>
      <c r="M76" s="43">
        <f t="shared" si="10"/>
        <v>0</v>
      </c>
      <c r="N76" s="43">
        <v>0</v>
      </c>
      <c r="O76" s="43">
        <f t="shared" si="11"/>
        <v>0</v>
      </c>
      <c r="P76" s="43">
        <v>0</v>
      </c>
      <c r="Q76" s="43">
        <f t="shared" si="12"/>
        <v>0</v>
      </c>
      <c r="R76" s="43"/>
      <c r="S76" s="43" t="s">
        <v>59</v>
      </c>
      <c r="T76" s="43" t="s">
        <v>66</v>
      </c>
      <c r="U76" s="43">
        <v>0</v>
      </c>
      <c r="V76" s="43">
        <f t="shared" si="13"/>
        <v>0</v>
      </c>
      <c r="W76" s="43"/>
      <c r="X76" s="44"/>
      <c r="Y76" s="44"/>
      <c r="Z76" s="44"/>
      <c r="AA76" s="44"/>
      <c r="AB76" s="44"/>
      <c r="AC76" s="44"/>
      <c r="AD76" s="44"/>
      <c r="AE76" s="44"/>
      <c r="AF76" s="44"/>
      <c r="AG76" s="44" t="s">
        <v>138</v>
      </c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</row>
    <row r="77" spans="1:60" s="45" customFormat="1" ht="14.25" outlineLevel="1" x14ac:dyDescent="0.3">
      <c r="A77" s="35">
        <v>63</v>
      </c>
      <c r="B77" s="36" t="s">
        <v>200</v>
      </c>
      <c r="C77" s="37" t="s">
        <v>201</v>
      </c>
      <c r="D77" s="38" t="s">
        <v>58</v>
      </c>
      <c r="E77" s="39">
        <v>2</v>
      </c>
      <c r="F77" s="40"/>
      <c r="G77" s="41">
        <f t="shared" si="7"/>
        <v>0</v>
      </c>
      <c r="H77" s="42">
        <v>0</v>
      </c>
      <c r="I77" s="43">
        <f t="shared" si="8"/>
        <v>0</v>
      </c>
      <c r="J77" s="42"/>
      <c r="K77" s="43">
        <f t="shared" si="9"/>
        <v>0</v>
      </c>
      <c r="L77" s="43">
        <v>21</v>
      </c>
      <c r="M77" s="43">
        <f t="shared" si="10"/>
        <v>0</v>
      </c>
      <c r="N77" s="43">
        <v>0</v>
      </c>
      <c r="O77" s="43">
        <f t="shared" si="11"/>
        <v>0</v>
      </c>
      <c r="P77" s="43">
        <v>0</v>
      </c>
      <c r="Q77" s="43">
        <f t="shared" si="12"/>
        <v>0</v>
      </c>
      <c r="R77" s="43"/>
      <c r="S77" s="43" t="s">
        <v>59</v>
      </c>
      <c r="T77" s="43" t="s">
        <v>66</v>
      </c>
      <c r="U77" s="43">
        <v>0</v>
      </c>
      <c r="V77" s="43">
        <f t="shared" si="13"/>
        <v>0</v>
      </c>
      <c r="W77" s="43"/>
      <c r="X77" s="44"/>
      <c r="Y77" s="44"/>
      <c r="Z77" s="44"/>
      <c r="AA77" s="44"/>
      <c r="AB77" s="44"/>
      <c r="AC77" s="44"/>
      <c r="AD77" s="44"/>
      <c r="AE77" s="44"/>
      <c r="AF77" s="44"/>
      <c r="AG77" s="44" t="s">
        <v>138</v>
      </c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</row>
    <row r="78" spans="1:60" s="45" customFormat="1" ht="14.25" outlineLevel="1" x14ac:dyDescent="0.3">
      <c r="A78" s="35">
        <v>64</v>
      </c>
      <c r="B78" s="36" t="s">
        <v>202</v>
      </c>
      <c r="C78" s="37" t="s">
        <v>203</v>
      </c>
      <c r="D78" s="38" t="s">
        <v>58</v>
      </c>
      <c r="E78" s="39">
        <v>2</v>
      </c>
      <c r="F78" s="40"/>
      <c r="G78" s="41">
        <f t="shared" si="7"/>
        <v>0</v>
      </c>
      <c r="H78" s="42">
        <v>0</v>
      </c>
      <c r="I78" s="43">
        <f t="shared" si="8"/>
        <v>0</v>
      </c>
      <c r="J78" s="42"/>
      <c r="K78" s="43">
        <f t="shared" si="9"/>
        <v>0</v>
      </c>
      <c r="L78" s="43">
        <v>21</v>
      </c>
      <c r="M78" s="43">
        <f t="shared" si="10"/>
        <v>0</v>
      </c>
      <c r="N78" s="43">
        <v>0</v>
      </c>
      <c r="O78" s="43">
        <f t="shared" si="11"/>
        <v>0</v>
      </c>
      <c r="P78" s="43">
        <v>0</v>
      </c>
      <c r="Q78" s="43">
        <f t="shared" si="12"/>
        <v>0</v>
      </c>
      <c r="R78" s="43"/>
      <c r="S78" s="43" t="s">
        <v>59</v>
      </c>
      <c r="T78" s="43" t="s">
        <v>137</v>
      </c>
      <c r="U78" s="43">
        <v>0</v>
      </c>
      <c r="V78" s="43">
        <f t="shared" si="13"/>
        <v>0</v>
      </c>
      <c r="W78" s="43"/>
      <c r="X78" s="44"/>
      <c r="Y78" s="44"/>
      <c r="Z78" s="44"/>
      <c r="AA78" s="44"/>
      <c r="AB78" s="44"/>
      <c r="AC78" s="44"/>
      <c r="AD78" s="44"/>
      <c r="AE78" s="44"/>
      <c r="AF78" s="44"/>
      <c r="AG78" s="44" t="s">
        <v>138</v>
      </c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</row>
    <row r="79" spans="1:60" s="45" customFormat="1" ht="14.25" outlineLevel="1" x14ac:dyDescent="0.3">
      <c r="A79" s="35">
        <v>65</v>
      </c>
      <c r="B79" s="36" t="s">
        <v>204</v>
      </c>
      <c r="C79" s="37" t="s">
        <v>205</v>
      </c>
      <c r="D79" s="38" t="s">
        <v>58</v>
      </c>
      <c r="E79" s="39">
        <v>1</v>
      </c>
      <c r="F79" s="40"/>
      <c r="G79" s="41">
        <f t="shared" si="7"/>
        <v>0</v>
      </c>
      <c r="H79" s="42">
        <v>0</v>
      </c>
      <c r="I79" s="43">
        <f t="shared" si="8"/>
        <v>0</v>
      </c>
      <c r="J79" s="42"/>
      <c r="K79" s="43">
        <f t="shared" si="9"/>
        <v>0</v>
      </c>
      <c r="L79" s="43">
        <v>21</v>
      </c>
      <c r="M79" s="43">
        <f t="shared" si="10"/>
        <v>0</v>
      </c>
      <c r="N79" s="43">
        <v>0</v>
      </c>
      <c r="O79" s="43">
        <f t="shared" si="11"/>
        <v>0</v>
      </c>
      <c r="P79" s="43">
        <v>0</v>
      </c>
      <c r="Q79" s="43">
        <f t="shared" si="12"/>
        <v>0</v>
      </c>
      <c r="R79" s="43"/>
      <c r="S79" s="43" t="s">
        <v>59</v>
      </c>
      <c r="T79" s="43" t="s">
        <v>137</v>
      </c>
      <c r="U79" s="43">
        <v>0</v>
      </c>
      <c r="V79" s="43">
        <f t="shared" si="13"/>
        <v>0</v>
      </c>
      <c r="W79" s="43"/>
      <c r="X79" s="44"/>
      <c r="Y79" s="44"/>
      <c r="Z79" s="44"/>
      <c r="AA79" s="44"/>
      <c r="AB79" s="44"/>
      <c r="AC79" s="44"/>
      <c r="AD79" s="44"/>
      <c r="AE79" s="44"/>
      <c r="AF79" s="44"/>
      <c r="AG79" s="44" t="s">
        <v>138</v>
      </c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</row>
    <row r="80" spans="1:60" s="45" customFormat="1" ht="27" outlineLevel="1" x14ac:dyDescent="0.3">
      <c r="A80" s="35">
        <v>66</v>
      </c>
      <c r="B80" s="36" t="s">
        <v>206</v>
      </c>
      <c r="C80" s="37" t="s">
        <v>207</v>
      </c>
      <c r="D80" s="38" t="s">
        <v>58</v>
      </c>
      <c r="E80" s="39">
        <v>2</v>
      </c>
      <c r="F80" s="40"/>
      <c r="G80" s="41">
        <f t="shared" si="7"/>
        <v>0</v>
      </c>
      <c r="H80" s="42">
        <v>0</v>
      </c>
      <c r="I80" s="43">
        <f t="shared" si="8"/>
        <v>0</v>
      </c>
      <c r="J80" s="42"/>
      <c r="K80" s="43">
        <f t="shared" si="9"/>
        <v>0</v>
      </c>
      <c r="L80" s="43">
        <v>21</v>
      </c>
      <c r="M80" s="43">
        <f t="shared" si="10"/>
        <v>0</v>
      </c>
      <c r="N80" s="43">
        <v>0</v>
      </c>
      <c r="O80" s="43">
        <f t="shared" si="11"/>
        <v>0</v>
      </c>
      <c r="P80" s="43">
        <v>0</v>
      </c>
      <c r="Q80" s="43">
        <f t="shared" si="12"/>
        <v>0</v>
      </c>
      <c r="R80" s="43"/>
      <c r="S80" s="43" t="s">
        <v>59</v>
      </c>
      <c r="T80" s="43" t="s">
        <v>86</v>
      </c>
      <c r="U80" s="43">
        <v>0</v>
      </c>
      <c r="V80" s="43">
        <f t="shared" si="13"/>
        <v>0</v>
      </c>
      <c r="W80" s="43"/>
      <c r="X80" s="44"/>
      <c r="Y80" s="44"/>
      <c r="Z80" s="44"/>
      <c r="AA80" s="44"/>
      <c r="AB80" s="44"/>
      <c r="AC80" s="44"/>
      <c r="AD80" s="44"/>
      <c r="AE80" s="44"/>
      <c r="AF80" s="44"/>
      <c r="AG80" s="44" t="s">
        <v>138</v>
      </c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</row>
    <row r="81" spans="1:60" s="45" customFormat="1" ht="27" outlineLevel="1" x14ac:dyDescent="0.3">
      <c r="A81" s="35">
        <v>67</v>
      </c>
      <c r="B81" s="36" t="s">
        <v>208</v>
      </c>
      <c r="C81" s="37" t="s">
        <v>209</v>
      </c>
      <c r="D81" s="38" t="s">
        <v>89</v>
      </c>
      <c r="E81" s="39">
        <v>25</v>
      </c>
      <c r="F81" s="40"/>
      <c r="G81" s="41">
        <f t="shared" si="7"/>
        <v>0</v>
      </c>
      <c r="H81" s="42">
        <v>0</v>
      </c>
      <c r="I81" s="43">
        <f t="shared" si="8"/>
        <v>0</v>
      </c>
      <c r="J81" s="42"/>
      <c r="K81" s="43">
        <f t="shared" si="9"/>
        <v>0</v>
      </c>
      <c r="L81" s="43">
        <v>21</v>
      </c>
      <c r="M81" s="43">
        <f t="shared" si="10"/>
        <v>0</v>
      </c>
      <c r="N81" s="43">
        <v>0</v>
      </c>
      <c r="O81" s="43">
        <f t="shared" si="11"/>
        <v>0</v>
      </c>
      <c r="P81" s="43">
        <v>0</v>
      </c>
      <c r="Q81" s="43">
        <f t="shared" si="12"/>
        <v>0</v>
      </c>
      <c r="R81" s="43"/>
      <c r="S81" s="43" t="s">
        <v>59</v>
      </c>
      <c r="T81" s="43" t="s">
        <v>86</v>
      </c>
      <c r="U81" s="43">
        <v>0</v>
      </c>
      <c r="V81" s="43">
        <f t="shared" si="13"/>
        <v>0</v>
      </c>
      <c r="W81" s="43"/>
      <c r="X81" s="44"/>
      <c r="Y81" s="44"/>
      <c r="Z81" s="44"/>
      <c r="AA81" s="44"/>
      <c r="AB81" s="44"/>
      <c r="AC81" s="44"/>
      <c r="AD81" s="44"/>
      <c r="AE81" s="44"/>
      <c r="AF81" s="44"/>
      <c r="AG81" s="44" t="s">
        <v>138</v>
      </c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</row>
    <row r="82" spans="1:60" s="45" customFormat="1" ht="14.25" outlineLevel="1" x14ac:dyDescent="0.3">
      <c r="A82" s="35">
        <v>68</v>
      </c>
      <c r="B82" s="36" t="s">
        <v>210</v>
      </c>
      <c r="C82" s="37" t="s">
        <v>211</v>
      </c>
      <c r="D82" s="38" t="s">
        <v>89</v>
      </c>
      <c r="E82" s="39">
        <v>150</v>
      </c>
      <c r="F82" s="40"/>
      <c r="G82" s="41">
        <f t="shared" si="7"/>
        <v>0</v>
      </c>
      <c r="H82" s="42">
        <v>0</v>
      </c>
      <c r="I82" s="43">
        <f t="shared" si="8"/>
        <v>0</v>
      </c>
      <c r="J82" s="42"/>
      <c r="K82" s="43">
        <f t="shared" si="9"/>
        <v>0</v>
      </c>
      <c r="L82" s="43">
        <v>21</v>
      </c>
      <c r="M82" s="43">
        <f t="shared" si="10"/>
        <v>0</v>
      </c>
      <c r="N82" s="43">
        <v>0</v>
      </c>
      <c r="O82" s="43">
        <f t="shared" si="11"/>
        <v>0</v>
      </c>
      <c r="P82" s="43">
        <v>0</v>
      </c>
      <c r="Q82" s="43">
        <f t="shared" si="12"/>
        <v>0</v>
      </c>
      <c r="R82" s="43"/>
      <c r="S82" s="43" t="s">
        <v>59</v>
      </c>
      <c r="T82" s="43" t="s">
        <v>137</v>
      </c>
      <c r="U82" s="43">
        <v>0</v>
      </c>
      <c r="V82" s="43">
        <f t="shared" si="13"/>
        <v>0</v>
      </c>
      <c r="W82" s="43"/>
      <c r="X82" s="44"/>
      <c r="Y82" s="44"/>
      <c r="Z82" s="44"/>
      <c r="AA82" s="44"/>
      <c r="AB82" s="44"/>
      <c r="AC82" s="44"/>
      <c r="AD82" s="44"/>
      <c r="AE82" s="44"/>
      <c r="AF82" s="44"/>
      <c r="AG82" s="44" t="s">
        <v>138</v>
      </c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</row>
    <row r="83" spans="1:60" s="45" customFormat="1" ht="14.25" outlineLevel="1" x14ac:dyDescent="0.3">
      <c r="A83" s="35">
        <v>69</v>
      </c>
      <c r="B83" s="36" t="s">
        <v>212</v>
      </c>
      <c r="C83" s="37" t="s">
        <v>213</v>
      </c>
      <c r="D83" s="38" t="s">
        <v>89</v>
      </c>
      <c r="E83" s="39">
        <v>15</v>
      </c>
      <c r="F83" s="40"/>
      <c r="G83" s="41">
        <f t="shared" si="7"/>
        <v>0</v>
      </c>
      <c r="H83" s="42">
        <v>0</v>
      </c>
      <c r="I83" s="43">
        <f t="shared" si="8"/>
        <v>0</v>
      </c>
      <c r="J83" s="42"/>
      <c r="K83" s="43">
        <f t="shared" si="9"/>
        <v>0</v>
      </c>
      <c r="L83" s="43">
        <v>21</v>
      </c>
      <c r="M83" s="43">
        <f t="shared" si="10"/>
        <v>0</v>
      </c>
      <c r="N83" s="43">
        <v>0</v>
      </c>
      <c r="O83" s="43">
        <f t="shared" si="11"/>
        <v>0</v>
      </c>
      <c r="P83" s="43">
        <v>0</v>
      </c>
      <c r="Q83" s="43">
        <f t="shared" si="12"/>
        <v>0</v>
      </c>
      <c r="R83" s="43"/>
      <c r="S83" s="43" t="s">
        <v>59</v>
      </c>
      <c r="T83" s="43" t="s">
        <v>137</v>
      </c>
      <c r="U83" s="43">
        <v>0</v>
      </c>
      <c r="V83" s="43">
        <f t="shared" si="13"/>
        <v>0</v>
      </c>
      <c r="W83" s="43"/>
      <c r="X83" s="44"/>
      <c r="Y83" s="44"/>
      <c r="Z83" s="44"/>
      <c r="AA83" s="44"/>
      <c r="AB83" s="44"/>
      <c r="AC83" s="44"/>
      <c r="AD83" s="44"/>
      <c r="AE83" s="44"/>
      <c r="AF83" s="44"/>
      <c r="AG83" s="44" t="s">
        <v>138</v>
      </c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</row>
    <row r="84" spans="1:60" s="45" customFormat="1" ht="14.25" outlineLevel="1" x14ac:dyDescent="0.3">
      <c r="A84" s="35">
        <v>70</v>
      </c>
      <c r="B84" s="36" t="s">
        <v>214</v>
      </c>
      <c r="C84" s="37" t="s">
        <v>215</v>
      </c>
      <c r="D84" s="38" t="s">
        <v>58</v>
      </c>
      <c r="E84" s="39">
        <v>5</v>
      </c>
      <c r="F84" s="40"/>
      <c r="G84" s="41">
        <f t="shared" si="7"/>
        <v>0</v>
      </c>
      <c r="H84" s="42">
        <v>0</v>
      </c>
      <c r="I84" s="43">
        <f t="shared" si="8"/>
        <v>0</v>
      </c>
      <c r="J84" s="42"/>
      <c r="K84" s="43">
        <f t="shared" si="9"/>
        <v>0</v>
      </c>
      <c r="L84" s="43">
        <v>21</v>
      </c>
      <c r="M84" s="43">
        <f t="shared" si="10"/>
        <v>0</v>
      </c>
      <c r="N84" s="43">
        <v>0</v>
      </c>
      <c r="O84" s="43">
        <f t="shared" si="11"/>
        <v>0</v>
      </c>
      <c r="P84" s="43">
        <v>0</v>
      </c>
      <c r="Q84" s="43">
        <f t="shared" si="12"/>
        <v>0</v>
      </c>
      <c r="R84" s="43"/>
      <c r="S84" s="43" t="s">
        <v>59</v>
      </c>
      <c r="T84" s="43" t="s">
        <v>66</v>
      </c>
      <c r="U84" s="43">
        <v>0</v>
      </c>
      <c r="V84" s="43">
        <f t="shared" si="13"/>
        <v>0</v>
      </c>
      <c r="W84" s="43"/>
      <c r="X84" s="44"/>
      <c r="Y84" s="44"/>
      <c r="Z84" s="44"/>
      <c r="AA84" s="44"/>
      <c r="AB84" s="44"/>
      <c r="AC84" s="44"/>
      <c r="AD84" s="44"/>
      <c r="AE84" s="44"/>
      <c r="AF84" s="44"/>
      <c r="AG84" s="44" t="s">
        <v>138</v>
      </c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</row>
    <row r="85" spans="1:60" s="45" customFormat="1" ht="14.25" outlineLevel="1" x14ac:dyDescent="0.3">
      <c r="A85" s="35">
        <v>71</v>
      </c>
      <c r="B85" s="36" t="s">
        <v>216</v>
      </c>
      <c r="C85" s="37" t="s">
        <v>217</v>
      </c>
      <c r="D85" s="38" t="s">
        <v>155</v>
      </c>
      <c r="E85" s="39">
        <v>2</v>
      </c>
      <c r="F85" s="40"/>
      <c r="G85" s="41">
        <f t="shared" si="7"/>
        <v>0</v>
      </c>
      <c r="H85" s="42">
        <v>0</v>
      </c>
      <c r="I85" s="43">
        <f t="shared" si="8"/>
        <v>0</v>
      </c>
      <c r="J85" s="42"/>
      <c r="K85" s="43">
        <f t="shared" si="9"/>
        <v>0</v>
      </c>
      <c r="L85" s="43">
        <v>21</v>
      </c>
      <c r="M85" s="43">
        <f t="shared" si="10"/>
        <v>0</v>
      </c>
      <c r="N85" s="43">
        <v>0</v>
      </c>
      <c r="O85" s="43">
        <f t="shared" si="11"/>
        <v>0</v>
      </c>
      <c r="P85" s="43">
        <v>0</v>
      </c>
      <c r="Q85" s="43">
        <f t="shared" si="12"/>
        <v>0</v>
      </c>
      <c r="R85" s="43"/>
      <c r="S85" s="43" t="s">
        <v>59</v>
      </c>
      <c r="T85" s="43" t="s">
        <v>66</v>
      </c>
      <c r="U85" s="43">
        <v>0</v>
      </c>
      <c r="V85" s="43">
        <f t="shared" si="13"/>
        <v>0</v>
      </c>
      <c r="W85" s="43"/>
      <c r="X85" s="44"/>
      <c r="Y85" s="44"/>
      <c r="Z85" s="44"/>
      <c r="AA85" s="44"/>
      <c r="AB85" s="44"/>
      <c r="AC85" s="44"/>
      <c r="AD85" s="44"/>
      <c r="AE85" s="44"/>
      <c r="AF85" s="44"/>
      <c r="AG85" s="44" t="s">
        <v>138</v>
      </c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</row>
    <row r="86" spans="1:60" s="45" customFormat="1" ht="27" outlineLevel="1" x14ac:dyDescent="0.3">
      <c r="A86" s="35">
        <v>72</v>
      </c>
      <c r="B86" s="36" t="s">
        <v>218</v>
      </c>
      <c r="C86" s="37" t="s">
        <v>219</v>
      </c>
      <c r="D86" s="38" t="s">
        <v>155</v>
      </c>
      <c r="E86" s="39">
        <v>8</v>
      </c>
      <c r="F86" s="40"/>
      <c r="G86" s="41">
        <f t="shared" si="7"/>
        <v>0</v>
      </c>
      <c r="H86" s="42">
        <v>0</v>
      </c>
      <c r="I86" s="43">
        <f t="shared" si="8"/>
        <v>0</v>
      </c>
      <c r="J86" s="42"/>
      <c r="K86" s="43">
        <f t="shared" si="9"/>
        <v>0</v>
      </c>
      <c r="L86" s="43">
        <v>21</v>
      </c>
      <c r="M86" s="43">
        <f t="shared" si="10"/>
        <v>0</v>
      </c>
      <c r="N86" s="43">
        <v>0</v>
      </c>
      <c r="O86" s="43">
        <f t="shared" si="11"/>
        <v>0</v>
      </c>
      <c r="P86" s="43">
        <v>0</v>
      </c>
      <c r="Q86" s="43">
        <f t="shared" si="12"/>
        <v>0</v>
      </c>
      <c r="R86" s="43"/>
      <c r="S86" s="43" t="s">
        <v>59</v>
      </c>
      <c r="T86" s="43" t="s">
        <v>66</v>
      </c>
      <c r="U86" s="43">
        <v>0</v>
      </c>
      <c r="V86" s="43">
        <f t="shared" si="13"/>
        <v>0</v>
      </c>
      <c r="W86" s="43"/>
      <c r="X86" s="44"/>
      <c r="Y86" s="44"/>
      <c r="Z86" s="44"/>
      <c r="AA86" s="44"/>
      <c r="AB86" s="44"/>
      <c r="AC86" s="44"/>
      <c r="AD86" s="44"/>
      <c r="AE86" s="44"/>
      <c r="AF86" s="44"/>
      <c r="AG86" s="44" t="s">
        <v>138</v>
      </c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</row>
    <row r="87" spans="1:60" s="45" customFormat="1" ht="13.5" x14ac:dyDescent="0.25">
      <c r="A87" s="60" t="s">
        <v>54</v>
      </c>
      <c r="B87" s="59" t="s">
        <v>21</v>
      </c>
      <c r="C87" s="65" t="s">
        <v>22</v>
      </c>
      <c r="D87" s="61"/>
      <c r="E87" s="62"/>
      <c r="F87" s="63"/>
      <c r="G87" s="64">
        <f>SUMIF(AG88:AG89,"&lt;&gt;NOR",G88:G89)</f>
        <v>0</v>
      </c>
      <c r="H87" s="46"/>
      <c r="I87" s="46">
        <f>SUM(I88:I89)</f>
        <v>0</v>
      </c>
      <c r="J87" s="46"/>
      <c r="K87" s="46">
        <f>SUM(K88:K89)</f>
        <v>0</v>
      </c>
      <c r="L87" s="46"/>
      <c r="M87" s="46">
        <f>SUM(M88:M89)</f>
        <v>0</v>
      </c>
      <c r="N87" s="46"/>
      <c r="O87" s="46">
        <f>SUM(O88:O89)</f>
        <v>0</v>
      </c>
      <c r="P87" s="46"/>
      <c r="Q87" s="46">
        <f>SUM(Q88:Q89)</f>
        <v>0</v>
      </c>
      <c r="R87" s="46"/>
      <c r="S87" s="46"/>
      <c r="T87" s="46"/>
      <c r="U87" s="46"/>
      <c r="V87" s="46">
        <f>SUM(V88:V89)</f>
        <v>0</v>
      </c>
      <c r="W87" s="46"/>
      <c r="AG87" s="45" t="s">
        <v>55</v>
      </c>
    </row>
    <row r="88" spans="1:60" s="45" customFormat="1" ht="14.25" outlineLevel="1" x14ac:dyDescent="0.3">
      <c r="A88" s="35">
        <v>73</v>
      </c>
      <c r="B88" s="36" t="s">
        <v>220</v>
      </c>
      <c r="C88" s="37" t="s">
        <v>221</v>
      </c>
      <c r="D88" s="38" t="s">
        <v>222</v>
      </c>
      <c r="E88" s="39">
        <v>33</v>
      </c>
      <c r="F88" s="40"/>
      <c r="G88" s="41">
        <f>ROUND(E88*F88,2)</f>
        <v>0</v>
      </c>
      <c r="H88" s="42">
        <v>0</v>
      </c>
      <c r="I88" s="43">
        <f>ROUND(E88*H88,2)</f>
        <v>0</v>
      </c>
      <c r="J88" s="42"/>
      <c r="K88" s="43">
        <f>ROUND(E88*J88,2)</f>
        <v>0</v>
      </c>
      <c r="L88" s="43">
        <v>21</v>
      </c>
      <c r="M88" s="43">
        <f>G88*(1+L88/100)</f>
        <v>0</v>
      </c>
      <c r="N88" s="43">
        <v>0</v>
      </c>
      <c r="O88" s="43">
        <f>ROUND(E88*N88,2)</f>
        <v>0</v>
      </c>
      <c r="P88" s="43">
        <v>0</v>
      </c>
      <c r="Q88" s="43">
        <f>ROUND(E88*P88,2)</f>
        <v>0</v>
      </c>
      <c r="R88" s="43"/>
      <c r="S88" s="43" t="s">
        <v>59</v>
      </c>
      <c r="T88" s="43" t="s">
        <v>223</v>
      </c>
      <c r="U88" s="43">
        <v>0</v>
      </c>
      <c r="V88" s="43">
        <f>ROUND(E88*U88,2)</f>
        <v>0</v>
      </c>
      <c r="W88" s="43"/>
      <c r="X88" s="44"/>
      <c r="Y88" s="44"/>
      <c r="Z88" s="44"/>
      <c r="AA88" s="44"/>
      <c r="AB88" s="44"/>
      <c r="AC88" s="44"/>
      <c r="AD88" s="44"/>
      <c r="AE88" s="44"/>
      <c r="AF88" s="44"/>
      <c r="AG88" s="44" t="s">
        <v>138</v>
      </c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</row>
    <row r="89" spans="1:60" s="45" customFormat="1" ht="27" outlineLevel="1" x14ac:dyDescent="0.3">
      <c r="A89" s="35">
        <v>74</v>
      </c>
      <c r="B89" s="36" t="s">
        <v>224</v>
      </c>
      <c r="C89" s="37" t="s">
        <v>225</v>
      </c>
      <c r="D89" s="38" t="s">
        <v>155</v>
      </c>
      <c r="E89" s="39">
        <v>3</v>
      </c>
      <c r="F89" s="40"/>
      <c r="G89" s="41">
        <f>ROUND(E89*F89,2)</f>
        <v>0</v>
      </c>
      <c r="H89" s="42">
        <v>0</v>
      </c>
      <c r="I89" s="43">
        <f>ROUND(E89*H89,2)</f>
        <v>0</v>
      </c>
      <c r="J89" s="42"/>
      <c r="K89" s="43">
        <f>ROUND(E89*J89,2)</f>
        <v>0</v>
      </c>
      <c r="L89" s="43">
        <v>21</v>
      </c>
      <c r="M89" s="43">
        <f>G89*(1+L89/100)</f>
        <v>0</v>
      </c>
      <c r="N89" s="43">
        <v>0</v>
      </c>
      <c r="O89" s="43">
        <f>ROUND(E89*N89,2)</f>
        <v>0</v>
      </c>
      <c r="P89" s="43">
        <v>0</v>
      </c>
      <c r="Q89" s="43">
        <f>ROUND(E89*P89,2)</f>
        <v>0</v>
      </c>
      <c r="R89" s="43"/>
      <c r="S89" s="43" t="s">
        <v>59</v>
      </c>
      <c r="T89" s="43" t="s">
        <v>66</v>
      </c>
      <c r="U89" s="43">
        <v>0</v>
      </c>
      <c r="V89" s="43">
        <f>ROUND(E89*U89,2)</f>
        <v>0</v>
      </c>
      <c r="W89" s="43"/>
      <c r="X89" s="44"/>
      <c r="Y89" s="44"/>
      <c r="Z89" s="44"/>
      <c r="AA89" s="44"/>
      <c r="AB89" s="44"/>
      <c r="AC89" s="44"/>
      <c r="AD89" s="44"/>
      <c r="AE89" s="44"/>
      <c r="AF89" s="44"/>
      <c r="AG89" s="44" t="s">
        <v>138</v>
      </c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</row>
    <row r="90" spans="1:60" s="45" customFormat="1" ht="13.5" x14ac:dyDescent="0.25">
      <c r="A90" s="60" t="s">
        <v>54</v>
      </c>
      <c r="B90" s="59" t="s">
        <v>23</v>
      </c>
      <c r="C90" s="65" t="s">
        <v>24</v>
      </c>
      <c r="D90" s="61"/>
      <c r="E90" s="62"/>
      <c r="F90" s="63"/>
      <c r="G90" s="64">
        <f>SUMIF(AG91:AG95,"&lt;&gt;NOR",G91:G95)</f>
        <v>0</v>
      </c>
      <c r="H90" s="46"/>
      <c r="I90" s="46">
        <f>SUM(I91:I95)</f>
        <v>0</v>
      </c>
      <c r="J90" s="46"/>
      <c r="K90" s="46">
        <f>SUM(K91:K95)</f>
        <v>0</v>
      </c>
      <c r="L90" s="46"/>
      <c r="M90" s="46">
        <f>SUM(M91:M95)</f>
        <v>0</v>
      </c>
      <c r="N90" s="46"/>
      <c r="O90" s="46">
        <f>SUM(O91:O95)</f>
        <v>0</v>
      </c>
      <c r="P90" s="46"/>
      <c r="Q90" s="46">
        <f>SUM(Q91:Q95)</f>
        <v>0</v>
      </c>
      <c r="R90" s="46"/>
      <c r="S90" s="46"/>
      <c r="T90" s="46"/>
      <c r="U90" s="46"/>
      <c r="V90" s="46">
        <f>SUM(V91:V95)</f>
        <v>0</v>
      </c>
      <c r="W90" s="46"/>
      <c r="AG90" s="45" t="s">
        <v>55</v>
      </c>
    </row>
    <row r="91" spans="1:60" s="45" customFormat="1" ht="40.5" outlineLevel="1" x14ac:dyDescent="0.3">
      <c r="A91" s="35">
        <v>75</v>
      </c>
      <c r="B91" s="36" t="s">
        <v>226</v>
      </c>
      <c r="C91" s="37" t="s">
        <v>227</v>
      </c>
      <c r="D91" s="38" t="s">
        <v>228</v>
      </c>
      <c r="E91" s="39">
        <v>1</v>
      </c>
      <c r="F91" s="40"/>
      <c r="G91" s="41">
        <f>ROUND(E91*F91,2)</f>
        <v>0</v>
      </c>
      <c r="H91" s="42">
        <v>0</v>
      </c>
      <c r="I91" s="43">
        <f>ROUND(E91*H91,2)</f>
        <v>0</v>
      </c>
      <c r="J91" s="42"/>
      <c r="K91" s="43">
        <f>ROUND(E91*J91,2)</f>
        <v>0</v>
      </c>
      <c r="L91" s="43">
        <v>21</v>
      </c>
      <c r="M91" s="43">
        <f>G91*(1+L91/100)</f>
        <v>0</v>
      </c>
      <c r="N91" s="43">
        <v>0</v>
      </c>
      <c r="O91" s="43">
        <f>ROUND(E91*N91,2)</f>
        <v>0</v>
      </c>
      <c r="P91" s="43">
        <v>0</v>
      </c>
      <c r="Q91" s="43">
        <f>ROUND(E91*P91,2)</f>
        <v>0</v>
      </c>
      <c r="R91" s="43"/>
      <c r="S91" s="43" t="s">
        <v>59</v>
      </c>
      <c r="T91" s="43" t="s">
        <v>66</v>
      </c>
      <c r="U91" s="43">
        <v>0</v>
      </c>
      <c r="V91" s="43">
        <f>ROUND(E91*U91,2)</f>
        <v>0</v>
      </c>
      <c r="W91" s="43"/>
      <c r="X91" s="44"/>
      <c r="Y91" s="44"/>
      <c r="Z91" s="44"/>
      <c r="AA91" s="44"/>
      <c r="AB91" s="44"/>
      <c r="AC91" s="44"/>
      <c r="AD91" s="44"/>
      <c r="AE91" s="44"/>
      <c r="AF91" s="44"/>
      <c r="AG91" s="44" t="s">
        <v>138</v>
      </c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</row>
    <row r="92" spans="1:60" s="45" customFormat="1" ht="27" outlineLevel="1" x14ac:dyDescent="0.3">
      <c r="A92" s="35">
        <v>76</v>
      </c>
      <c r="B92" s="36" t="s">
        <v>229</v>
      </c>
      <c r="C92" s="37" t="s">
        <v>230</v>
      </c>
      <c r="D92" s="38" t="s">
        <v>231</v>
      </c>
      <c r="E92" s="39">
        <v>75</v>
      </c>
      <c r="F92" s="40"/>
      <c r="G92" s="41">
        <f>ROUND(E92*F92,2)</f>
        <v>0</v>
      </c>
      <c r="H92" s="42">
        <v>0</v>
      </c>
      <c r="I92" s="43">
        <f>ROUND(E92*H92,2)</f>
        <v>0</v>
      </c>
      <c r="J92" s="42"/>
      <c r="K92" s="43">
        <f>ROUND(E92*J92,2)</f>
        <v>0</v>
      </c>
      <c r="L92" s="43">
        <v>21</v>
      </c>
      <c r="M92" s="43">
        <f>G92*(1+L92/100)</f>
        <v>0</v>
      </c>
      <c r="N92" s="43">
        <v>0</v>
      </c>
      <c r="O92" s="43">
        <f>ROUND(E92*N92,2)</f>
        <v>0</v>
      </c>
      <c r="P92" s="43">
        <v>0</v>
      </c>
      <c r="Q92" s="43">
        <f>ROUND(E92*P92,2)</f>
        <v>0</v>
      </c>
      <c r="R92" s="43"/>
      <c r="S92" s="43" t="s">
        <v>59</v>
      </c>
      <c r="T92" s="43" t="s">
        <v>66</v>
      </c>
      <c r="U92" s="43">
        <v>0.22049000000000002</v>
      </c>
      <c r="V92" s="43">
        <v>0</v>
      </c>
      <c r="W92" s="43"/>
      <c r="X92" s="44"/>
      <c r="Y92" s="44"/>
      <c r="Z92" s="44"/>
      <c r="AA92" s="44"/>
      <c r="AB92" s="44"/>
      <c r="AC92" s="44"/>
      <c r="AD92" s="44"/>
      <c r="AE92" s="44"/>
      <c r="AF92" s="44"/>
      <c r="AG92" s="44" t="s">
        <v>160</v>
      </c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</row>
    <row r="93" spans="1:60" s="45" customFormat="1" ht="14.25" outlineLevel="1" x14ac:dyDescent="0.3">
      <c r="A93" s="35">
        <v>77</v>
      </c>
      <c r="B93" s="36" t="s">
        <v>232</v>
      </c>
      <c r="C93" s="37" t="s">
        <v>233</v>
      </c>
      <c r="D93" s="38" t="s">
        <v>58</v>
      </c>
      <c r="E93" s="39">
        <v>1</v>
      </c>
      <c r="F93" s="40"/>
      <c r="G93" s="41">
        <f>ROUND(E93*F93,2)</f>
        <v>0</v>
      </c>
      <c r="H93" s="42">
        <v>0</v>
      </c>
      <c r="I93" s="43">
        <f>ROUND(E93*H93,2)</f>
        <v>0</v>
      </c>
      <c r="J93" s="42"/>
      <c r="K93" s="43">
        <f>ROUND(E93*J93,2)</f>
        <v>0</v>
      </c>
      <c r="L93" s="43">
        <v>21</v>
      </c>
      <c r="M93" s="43">
        <f>G93*(1+L93/100)</f>
        <v>0</v>
      </c>
      <c r="N93" s="43">
        <v>0</v>
      </c>
      <c r="O93" s="43">
        <f>ROUND(E93*N93,2)</f>
        <v>0</v>
      </c>
      <c r="P93" s="43">
        <v>0</v>
      </c>
      <c r="Q93" s="43">
        <f>ROUND(E93*P93,2)</f>
        <v>0</v>
      </c>
      <c r="R93" s="43"/>
      <c r="S93" s="43" t="s">
        <v>59</v>
      </c>
      <c r="T93" s="43" t="s">
        <v>66</v>
      </c>
      <c r="U93" s="43">
        <v>3</v>
      </c>
      <c r="V93" s="43">
        <v>0</v>
      </c>
      <c r="W93" s="43"/>
      <c r="X93" s="44"/>
      <c r="Y93" s="44"/>
      <c r="Z93" s="44"/>
      <c r="AA93" s="44"/>
      <c r="AB93" s="44"/>
      <c r="AC93" s="44"/>
      <c r="AD93" s="44"/>
      <c r="AE93" s="44"/>
      <c r="AF93" s="44"/>
      <c r="AG93" s="44" t="s">
        <v>138</v>
      </c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</row>
    <row r="94" spans="1:60" s="45" customFormat="1" ht="27" outlineLevel="1" x14ac:dyDescent="0.3">
      <c r="A94" s="35">
        <v>78</v>
      </c>
      <c r="B94" s="36" t="s">
        <v>234</v>
      </c>
      <c r="C94" s="37" t="s">
        <v>235</v>
      </c>
      <c r="D94" s="38" t="s">
        <v>155</v>
      </c>
      <c r="E94" s="39">
        <v>3</v>
      </c>
      <c r="F94" s="40"/>
      <c r="G94" s="41">
        <f>ROUND(E94*F94,2)</f>
        <v>0</v>
      </c>
      <c r="H94" s="42">
        <v>0</v>
      </c>
      <c r="I94" s="43">
        <f>ROUND(E94*H94,2)</f>
        <v>0</v>
      </c>
      <c r="J94" s="42"/>
      <c r="K94" s="43">
        <f>ROUND(E94*J94,2)</f>
        <v>0</v>
      </c>
      <c r="L94" s="43">
        <v>21</v>
      </c>
      <c r="M94" s="43">
        <f>G94*(1+L94/100)</f>
        <v>0</v>
      </c>
      <c r="N94" s="43">
        <v>0</v>
      </c>
      <c r="O94" s="43">
        <f>ROUND(E94*N94,2)</f>
        <v>0</v>
      </c>
      <c r="P94" s="43">
        <v>0</v>
      </c>
      <c r="Q94" s="43">
        <f>ROUND(E94*P94,2)</f>
        <v>0</v>
      </c>
      <c r="R94" s="43"/>
      <c r="S94" s="43" t="s">
        <v>59</v>
      </c>
      <c r="T94" s="43" t="s">
        <v>66</v>
      </c>
      <c r="U94" s="43">
        <v>0</v>
      </c>
      <c r="V94" s="43">
        <v>0</v>
      </c>
      <c r="W94" s="43"/>
      <c r="X94" s="44"/>
      <c r="Y94" s="44"/>
      <c r="Z94" s="44"/>
      <c r="AA94" s="44"/>
      <c r="AB94" s="44"/>
      <c r="AC94" s="44"/>
      <c r="AD94" s="44"/>
      <c r="AE94" s="44"/>
      <c r="AF94" s="44"/>
      <c r="AG94" s="44" t="s">
        <v>138</v>
      </c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</row>
    <row r="95" spans="1:60" s="45" customFormat="1" ht="14.25" outlineLevel="1" x14ac:dyDescent="0.3">
      <c r="A95" s="47">
        <v>79</v>
      </c>
      <c r="B95" s="48" t="s">
        <v>236</v>
      </c>
      <c r="C95" s="49" t="s">
        <v>237</v>
      </c>
      <c r="D95" s="50" t="s">
        <v>58</v>
      </c>
      <c r="E95" s="51">
        <v>5</v>
      </c>
      <c r="F95" s="52"/>
      <c r="G95" s="53">
        <f>ROUND(E95*F95,2)</f>
        <v>0</v>
      </c>
      <c r="H95" s="42">
        <v>0</v>
      </c>
      <c r="I95" s="43">
        <f>ROUND(E95*H95,2)</f>
        <v>0</v>
      </c>
      <c r="J95" s="42"/>
      <c r="K95" s="43">
        <f>ROUND(E95*J95,2)</f>
        <v>0</v>
      </c>
      <c r="L95" s="43">
        <v>21</v>
      </c>
      <c r="M95" s="43">
        <f>G95*(1+L95/100)</f>
        <v>0</v>
      </c>
      <c r="N95" s="43">
        <v>0</v>
      </c>
      <c r="O95" s="43">
        <f>ROUND(E95*N95,2)</f>
        <v>0</v>
      </c>
      <c r="P95" s="43">
        <v>0</v>
      </c>
      <c r="Q95" s="43">
        <f>ROUND(E95*P95,2)</f>
        <v>0</v>
      </c>
      <c r="R95" s="43"/>
      <c r="S95" s="43" t="s">
        <v>59</v>
      </c>
      <c r="T95" s="43" t="s">
        <v>66</v>
      </c>
      <c r="U95" s="43">
        <v>3</v>
      </c>
      <c r="V95" s="43">
        <v>0</v>
      </c>
      <c r="W95" s="43"/>
      <c r="X95" s="44"/>
      <c r="Y95" s="44"/>
      <c r="Z95" s="44"/>
      <c r="AA95" s="44"/>
      <c r="AB95" s="44"/>
      <c r="AC95" s="44"/>
      <c r="AD95" s="44"/>
      <c r="AE95" s="44"/>
      <c r="AF95" s="44"/>
      <c r="AG95" s="44" t="s">
        <v>160</v>
      </c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</row>
    <row r="96" spans="1:60" s="45" customFormat="1" ht="13.5" x14ac:dyDescent="0.25">
      <c r="A96" s="54"/>
      <c r="B96" s="55"/>
      <c r="C96" s="56"/>
      <c r="D96" s="57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AE96" s="45">
        <v>15</v>
      </c>
      <c r="AF96" s="45">
        <v>21</v>
      </c>
    </row>
    <row r="97" spans="1:33" s="45" customFormat="1" ht="13.5" x14ac:dyDescent="0.25">
      <c r="A97" s="66"/>
      <c r="B97" s="67" t="s">
        <v>5</v>
      </c>
      <c r="C97" s="68"/>
      <c r="D97" s="69"/>
      <c r="E97" s="70"/>
      <c r="F97" s="70"/>
      <c r="G97" s="71">
        <f>G9+G12+G17+G19+G24+G46+G87+G90</f>
        <v>0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AE97" s="45">
        <f>SUMIF(L8:L95,AE96,G8:G95)</f>
        <v>0</v>
      </c>
      <c r="AF97" s="45">
        <f>SUMIF(L8:L95,AF96,G8:G95)</f>
        <v>0</v>
      </c>
      <c r="AG97" s="45" t="s">
        <v>238</v>
      </c>
    </row>
    <row r="98" spans="1:33" s="45" customFormat="1" ht="13.5" x14ac:dyDescent="0.25">
      <c r="A98" s="54"/>
      <c r="B98" s="55"/>
      <c r="C98" s="56"/>
      <c r="D98" s="57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</row>
    <row r="99" spans="1:33" s="45" customFormat="1" ht="13.5" x14ac:dyDescent="0.25">
      <c r="A99" s="54"/>
      <c r="B99" s="55"/>
      <c r="C99" s="56"/>
      <c r="D99" s="57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</row>
    <row r="100" spans="1:33" x14ac:dyDescent="0.2">
      <c r="A100" s="1"/>
      <c r="B100" s="2"/>
      <c r="C100" s="12"/>
      <c r="D100" s="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33" x14ac:dyDescent="0.2">
      <c r="C101" s="13"/>
      <c r="D101" s="9"/>
      <c r="AG101" t="s">
        <v>239</v>
      </c>
    </row>
    <row r="102" spans="1:33" x14ac:dyDescent="0.2">
      <c r="D102" s="9"/>
    </row>
    <row r="103" spans="1:33" x14ac:dyDescent="0.2">
      <c r="D103" s="9"/>
    </row>
    <row r="104" spans="1:33" x14ac:dyDescent="0.2">
      <c r="D104" s="9"/>
    </row>
    <row r="105" spans="1:33" x14ac:dyDescent="0.2">
      <c r="D105" s="9"/>
    </row>
    <row r="106" spans="1:33" x14ac:dyDescent="0.2">
      <c r="D106" s="9"/>
    </row>
    <row r="107" spans="1:33" x14ac:dyDescent="0.2">
      <c r="D107" s="9"/>
    </row>
    <row r="108" spans="1:33" x14ac:dyDescent="0.2">
      <c r="D108" s="9"/>
    </row>
    <row r="109" spans="1:33" x14ac:dyDescent="0.2">
      <c r="D109" s="9"/>
    </row>
    <row r="110" spans="1:33" x14ac:dyDescent="0.2">
      <c r="D110" s="9"/>
    </row>
    <row r="111" spans="1:33" x14ac:dyDescent="0.2">
      <c r="D111" s="9"/>
    </row>
    <row r="112" spans="1:33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</sheetData>
  <sheetProtection algorithmName="SHA-512" hashValue="xpYIwXPp1VY6RErY0HOU4S2YOBjLIkYSC2Bieow+EaZNKYr9eZH4qX1Ata9uxa5DeEembQrZCes3KgsBqv5NZA==" saltValue="mGhYYUifbDVVDwqfD/eqIw==" spinCount="100000" sheet="1" objects="1" scenarios="1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4994"/>
  <sheetViews>
    <sheetView view="pageBreakPreview" zoomScaleNormal="100" zoomScaleSheetLayoutView="100" workbookViewId="0">
      <pane ySplit="8" topLeftCell="A9" activePane="bottomLeft" state="frozen"/>
      <selection activeCell="F76" sqref="F76"/>
      <selection pane="bottomLeft" activeCell="F76" sqref="F76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38.2851562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33" s="18" customFormat="1" ht="14.25" customHeight="1" x14ac:dyDescent="0.3">
      <c r="A1" s="14"/>
      <c r="B1" s="15"/>
      <c r="C1" s="16"/>
      <c r="D1" s="16"/>
      <c r="E1" s="17"/>
      <c r="F1" s="16"/>
      <c r="G1" s="16"/>
    </row>
    <row r="2" spans="1:33" s="18" customFormat="1" ht="20.25" customHeight="1" x14ac:dyDescent="0.25">
      <c r="A2" s="19" t="s">
        <v>282</v>
      </c>
      <c r="B2" s="20"/>
      <c r="C2" s="20"/>
      <c r="D2" s="20"/>
      <c r="E2" s="20"/>
      <c r="F2" s="20"/>
      <c r="G2" s="21" t="s">
        <v>302</v>
      </c>
    </row>
    <row r="3" spans="1:33" s="18" customFormat="1" ht="22.5" customHeight="1" x14ac:dyDescent="0.25">
      <c r="A3" s="19" t="s">
        <v>283</v>
      </c>
      <c r="B3" s="20"/>
      <c r="C3" s="20"/>
      <c r="D3" s="20"/>
      <c r="E3" s="20"/>
      <c r="F3" s="20"/>
      <c r="G3" s="21"/>
    </row>
    <row r="4" spans="1:33" ht="3.75" customHeight="1" x14ac:dyDescent="0.25">
      <c r="A4" s="22"/>
      <c r="B4" s="23"/>
      <c r="C4" s="23"/>
      <c r="D4" s="23"/>
      <c r="E4" s="23"/>
      <c r="F4" s="23"/>
      <c r="G4" s="24"/>
    </row>
    <row r="5" spans="1:33" s="18" customFormat="1" ht="18" customHeight="1" x14ac:dyDescent="0.2">
      <c r="A5" s="25" t="s">
        <v>284</v>
      </c>
      <c r="B5" s="26"/>
      <c r="C5" s="27"/>
      <c r="D5" s="27"/>
      <c r="E5" s="28"/>
      <c r="F5" s="27"/>
      <c r="G5" s="27"/>
    </row>
    <row r="6" spans="1:33" s="18" customFormat="1" ht="14.25" x14ac:dyDescent="0.3">
      <c r="A6" s="14"/>
      <c r="B6" s="14"/>
      <c r="C6" s="14"/>
      <c r="D6" s="14"/>
      <c r="E6" s="29"/>
      <c r="F6" s="14"/>
      <c r="G6" s="30"/>
    </row>
    <row r="7" spans="1:33" s="44" customFormat="1" ht="14.25" customHeight="1" x14ac:dyDescent="0.3">
      <c r="A7" s="31" t="s">
        <v>34</v>
      </c>
      <c r="B7" s="32" t="s">
        <v>35</v>
      </c>
      <c r="C7" s="32" t="s">
        <v>36</v>
      </c>
      <c r="D7" s="32" t="s">
        <v>37</v>
      </c>
      <c r="E7" s="33" t="s">
        <v>38</v>
      </c>
      <c r="F7" s="32" t="s">
        <v>39</v>
      </c>
      <c r="G7" s="34" t="s">
        <v>285</v>
      </c>
      <c r="H7" s="72" t="s">
        <v>6</v>
      </c>
      <c r="I7" s="72" t="s">
        <v>40</v>
      </c>
      <c r="J7" s="72" t="s">
        <v>7</v>
      </c>
      <c r="K7" s="72" t="s">
        <v>41</v>
      </c>
      <c r="L7" s="72" t="s">
        <v>42</v>
      </c>
      <c r="M7" s="72" t="s">
        <v>43</v>
      </c>
      <c r="N7" s="72" t="s">
        <v>44</v>
      </c>
      <c r="O7" s="72" t="s">
        <v>45</v>
      </c>
      <c r="P7" s="72" t="s">
        <v>46</v>
      </c>
      <c r="Q7" s="72" t="s">
        <v>47</v>
      </c>
      <c r="R7" s="72" t="s">
        <v>48</v>
      </c>
      <c r="S7" s="72" t="s">
        <v>49</v>
      </c>
      <c r="T7" s="72" t="s">
        <v>50</v>
      </c>
      <c r="U7" s="72" t="s">
        <v>51</v>
      </c>
      <c r="V7" s="72" t="s">
        <v>52</v>
      </c>
      <c r="W7" s="72" t="s">
        <v>53</v>
      </c>
    </row>
    <row r="8" spans="1:33" s="44" customFormat="1" ht="13.5" hidden="1" x14ac:dyDescent="0.3">
      <c r="A8" s="73"/>
      <c r="B8" s="74"/>
      <c r="C8" s="74"/>
      <c r="D8" s="75"/>
      <c r="E8" s="76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</row>
    <row r="9" spans="1:33" s="44" customFormat="1" ht="13.5" x14ac:dyDescent="0.3">
      <c r="A9" s="80" t="s">
        <v>54</v>
      </c>
      <c r="B9" s="81" t="s">
        <v>25</v>
      </c>
      <c r="C9" s="82" t="s">
        <v>26</v>
      </c>
      <c r="D9" s="83"/>
      <c r="E9" s="84"/>
      <c r="F9" s="85"/>
      <c r="G9" s="86">
        <f>SUMIF(AG10:AG13,"&lt;&gt;NOR",G10:G13)</f>
        <v>0</v>
      </c>
      <c r="H9" s="78"/>
      <c r="I9" s="78">
        <f>SUM(I10:I13)</f>
        <v>0</v>
      </c>
      <c r="J9" s="78"/>
      <c r="K9" s="78">
        <f>SUM(K10:K13)</f>
        <v>0</v>
      </c>
      <c r="L9" s="78"/>
      <c r="M9" s="78">
        <f>SUM(M10:M13)</f>
        <v>0</v>
      </c>
      <c r="N9" s="78"/>
      <c r="O9" s="78">
        <f>SUM(O10:O13)</f>
        <v>0</v>
      </c>
      <c r="P9" s="78"/>
      <c r="Q9" s="78">
        <f>SUM(Q10:Q13)</f>
        <v>0</v>
      </c>
      <c r="R9" s="78"/>
      <c r="S9" s="78"/>
      <c r="T9" s="78"/>
      <c r="U9" s="78"/>
      <c r="V9" s="78">
        <f>SUM(V10:V13)</f>
        <v>0</v>
      </c>
      <c r="W9" s="78"/>
      <c r="AG9" s="44" t="s">
        <v>55</v>
      </c>
    </row>
    <row r="10" spans="1:33" s="44" customFormat="1" ht="13.5" outlineLevel="1" x14ac:dyDescent="0.3">
      <c r="A10" s="35">
        <v>1</v>
      </c>
      <c r="B10" s="36" t="s">
        <v>240</v>
      </c>
      <c r="C10" s="37" t="s">
        <v>241</v>
      </c>
      <c r="D10" s="38" t="s">
        <v>242</v>
      </c>
      <c r="E10" s="39">
        <v>450</v>
      </c>
      <c r="F10" s="40"/>
      <c r="G10" s="41">
        <f>ROUND(E10*F10,2)</f>
        <v>0</v>
      </c>
      <c r="H10" s="42">
        <v>0</v>
      </c>
      <c r="I10" s="43">
        <f>ROUND(E10*H10,2)</f>
        <v>0</v>
      </c>
      <c r="J10" s="42"/>
      <c r="K10" s="43">
        <f>ROUND(E10*J10,2)</f>
        <v>0</v>
      </c>
      <c r="L10" s="43">
        <v>21</v>
      </c>
      <c r="M10" s="43">
        <f>G10*(1+L10/100)</f>
        <v>0</v>
      </c>
      <c r="N10" s="43">
        <v>0</v>
      </c>
      <c r="O10" s="43">
        <f>ROUND(E10*N10,2)</f>
        <v>0</v>
      </c>
      <c r="P10" s="43">
        <v>0</v>
      </c>
      <c r="Q10" s="43">
        <f>ROUND(E10*P10,2)</f>
        <v>0</v>
      </c>
      <c r="R10" s="43"/>
      <c r="S10" s="43" t="s">
        <v>59</v>
      </c>
      <c r="T10" s="43" t="s">
        <v>66</v>
      </c>
      <c r="U10" s="43">
        <v>0</v>
      </c>
      <c r="V10" s="43">
        <f>ROUND(E10*U10,2)</f>
        <v>0</v>
      </c>
      <c r="W10" s="43"/>
      <c r="AG10" s="44" t="s">
        <v>243</v>
      </c>
    </row>
    <row r="11" spans="1:33" s="44" customFormat="1" ht="13.5" outlineLevel="1" x14ac:dyDescent="0.3">
      <c r="A11" s="35">
        <v>2</v>
      </c>
      <c r="B11" s="36" t="s">
        <v>244</v>
      </c>
      <c r="C11" s="37" t="s">
        <v>245</v>
      </c>
      <c r="D11" s="38" t="s">
        <v>155</v>
      </c>
      <c r="E11" s="39">
        <v>5</v>
      </c>
      <c r="F11" s="40"/>
      <c r="G11" s="41">
        <f>ROUND(E11*F11,2)</f>
        <v>0</v>
      </c>
      <c r="H11" s="42">
        <v>0</v>
      </c>
      <c r="I11" s="43">
        <f>ROUND(E11*H11,2)</f>
        <v>0</v>
      </c>
      <c r="J11" s="42"/>
      <c r="K11" s="43">
        <f>ROUND(E11*J11,2)</f>
        <v>0</v>
      </c>
      <c r="L11" s="43">
        <v>21</v>
      </c>
      <c r="M11" s="43">
        <f>G11*(1+L11/100)</f>
        <v>0</v>
      </c>
      <c r="N11" s="43">
        <v>0</v>
      </c>
      <c r="O11" s="43">
        <f>ROUND(E11*N11,2)</f>
        <v>0</v>
      </c>
      <c r="P11" s="43">
        <v>0</v>
      </c>
      <c r="Q11" s="43">
        <f>ROUND(E11*P11,2)</f>
        <v>0</v>
      </c>
      <c r="R11" s="43"/>
      <c r="S11" s="43" t="s">
        <v>59</v>
      </c>
      <c r="T11" s="43" t="s">
        <v>66</v>
      </c>
      <c r="U11" s="43">
        <v>0</v>
      </c>
      <c r="V11" s="43">
        <f>ROUND(E11*U11,2)</f>
        <v>0</v>
      </c>
      <c r="W11" s="43"/>
      <c r="AG11" s="44" t="s">
        <v>246</v>
      </c>
    </row>
    <row r="12" spans="1:33" s="44" customFormat="1" ht="40.5" outlineLevel="1" x14ac:dyDescent="0.3">
      <c r="A12" s="35">
        <v>3</v>
      </c>
      <c r="B12" s="36" t="s">
        <v>247</v>
      </c>
      <c r="C12" s="37" t="s">
        <v>248</v>
      </c>
      <c r="D12" s="38" t="s">
        <v>249</v>
      </c>
      <c r="E12" s="39">
        <v>1</v>
      </c>
      <c r="F12" s="40"/>
      <c r="G12" s="41">
        <f>ROUND(E12*F12,2)</f>
        <v>0</v>
      </c>
      <c r="H12" s="42">
        <v>0</v>
      </c>
      <c r="I12" s="43">
        <f>ROUND(E12*H12,2)</f>
        <v>0</v>
      </c>
      <c r="J12" s="42"/>
      <c r="K12" s="43">
        <f>ROUND(E12*J12,2)</f>
        <v>0</v>
      </c>
      <c r="L12" s="43">
        <v>21</v>
      </c>
      <c r="M12" s="43">
        <f>G12*(1+L12/100)</f>
        <v>0</v>
      </c>
      <c r="N12" s="43">
        <v>0</v>
      </c>
      <c r="O12" s="43">
        <f>ROUND(E12*N12,2)</f>
        <v>0</v>
      </c>
      <c r="P12" s="43">
        <v>0</v>
      </c>
      <c r="Q12" s="43">
        <f>ROUND(E12*P12,2)</f>
        <v>0</v>
      </c>
      <c r="R12" s="43"/>
      <c r="S12" s="43" t="s">
        <v>91</v>
      </c>
      <c r="T12" s="43" t="s">
        <v>66</v>
      </c>
      <c r="U12" s="43">
        <v>0</v>
      </c>
      <c r="V12" s="43">
        <f>ROUND(E12*U12,2)</f>
        <v>0</v>
      </c>
      <c r="W12" s="43"/>
      <c r="AG12" s="44" t="s">
        <v>250</v>
      </c>
    </row>
    <row r="13" spans="1:33" s="44" customFormat="1" ht="27" outlineLevel="1" x14ac:dyDescent="0.3">
      <c r="A13" s="35">
        <v>4</v>
      </c>
      <c r="B13" s="36" t="s">
        <v>251</v>
      </c>
      <c r="C13" s="37" t="s">
        <v>252</v>
      </c>
      <c r="D13" s="38" t="s">
        <v>253</v>
      </c>
      <c r="E13" s="39">
        <v>1</v>
      </c>
      <c r="F13" s="40"/>
      <c r="G13" s="41">
        <f>ROUND(E13*F13,2)</f>
        <v>0</v>
      </c>
      <c r="H13" s="42">
        <v>0</v>
      </c>
      <c r="I13" s="43">
        <f>ROUND(E13*H13,2)</f>
        <v>0</v>
      </c>
      <c r="J13" s="42"/>
      <c r="K13" s="43">
        <f>ROUND(E13*J13,2)</f>
        <v>0</v>
      </c>
      <c r="L13" s="43">
        <v>21</v>
      </c>
      <c r="M13" s="43">
        <f>G13*(1+L13/100)</f>
        <v>0</v>
      </c>
      <c r="N13" s="43">
        <v>0</v>
      </c>
      <c r="O13" s="43">
        <f>ROUND(E13*N13,2)</f>
        <v>0</v>
      </c>
      <c r="P13" s="43">
        <v>0</v>
      </c>
      <c r="Q13" s="43">
        <f>ROUND(E13*P13,2)</f>
        <v>0</v>
      </c>
      <c r="R13" s="43"/>
      <c r="S13" s="43" t="s">
        <v>59</v>
      </c>
      <c r="T13" s="43" t="s">
        <v>66</v>
      </c>
      <c r="U13" s="43">
        <v>0</v>
      </c>
      <c r="V13" s="43">
        <f>ROUND(E13*U13,2)</f>
        <v>0</v>
      </c>
      <c r="W13" s="43"/>
      <c r="AG13" s="44" t="s">
        <v>246</v>
      </c>
    </row>
    <row r="14" spans="1:33" s="44" customFormat="1" ht="13.5" x14ac:dyDescent="0.3">
      <c r="A14" s="80" t="s">
        <v>54</v>
      </c>
      <c r="B14" s="81" t="s">
        <v>28</v>
      </c>
      <c r="C14" s="82" t="s">
        <v>29</v>
      </c>
      <c r="D14" s="83"/>
      <c r="E14" s="84"/>
      <c r="F14" s="85"/>
      <c r="G14" s="86">
        <f>SUMIF(AG15:AG18,"&lt;&gt;NOR",G15:G18)</f>
        <v>0</v>
      </c>
      <c r="H14" s="78"/>
      <c r="I14" s="78">
        <f>SUM(I15:I18)</f>
        <v>0</v>
      </c>
      <c r="J14" s="78"/>
      <c r="K14" s="78">
        <f>SUM(K15:K18)</f>
        <v>0</v>
      </c>
      <c r="L14" s="78"/>
      <c r="M14" s="78">
        <f>SUM(M15:M18)</f>
        <v>0</v>
      </c>
      <c r="N14" s="78"/>
      <c r="O14" s="78">
        <f>SUM(O15:O18)</f>
        <v>0</v>
      </c>
      <c r="P14" s="78"/>
      <c r="Q14" s="78">
        <f>SUM(Q15:Q18)</f>
        <v>0</v>
      </c>
      <c r="R14" s="78"/>
      <c r="S14" s="78"/>
      <c r="T14" s="78"/>
      <c r="U14" s="78"/>
      <c r="V14" s="78">
        <f>SUM(V15:V18)</f>
        <v>0</v>
      </c>
      <c r="W14" s="78"/>
      <c r="AG14" s="44" t="s">
        <v>55</v>
      </c>
    </row>
    <row r="15" spans="1:33" s="44" customFormat="1" ht="13.5" outlineLevel="1" x14ac:dyDescent="0.3">
      <c r="A15" s="35">
        <v>5</v>
      </c>
      <c r="B15" s="36" t="s">
        <v>254</v>
      </c>
      <c r="C15" s="37" t="s">
        <v>255</v>
      </c>
      <c r="D15" s="38" t="s">
        <v>256</v>
      </c>
      <c r="E15" s="39">
        <v>8</v>
      </c>
      <c r="F15" s="40"/>
      <c r="G15" s="41">
        <f>ROUND(E15*F15,2)</f>
        <v>0</v>
      </c>
      <c r="H15" s="42">
        <v>0</v>
      </c>
      <c r="I15" s="43">
        <f>ROUND(E15*H15,2)</f>
        <v>0</v>
      </c>
      <c r="J15" s="42"/>
      <c r="K15" s="43">
        <f>ROUND(E15*J15,2)</f>
        <v>0</v>
      </c>
      <c r="L15" s="43">
        <v>21</v>
      </c>
      <c r="M15" s="43">
        <f>G15*(1+L15/100)</f>
        <v>0</v>
      </c>
      <c r="N15" s="43">
        <v>0</v>
      </c>
      <c r="O15" s="43">
        <f>ROUND(E15*N15,2)</f>
        <v>0</v>
      </c>
      <c r="P15" s="43">
        <v>0</v>
      </c>
      <c r="Q15" s="43">
        <f>ROUND(E15*P15,2)</f>
        <v>0</v>
      </c>
      <c r="R15" s="43"/>
      <c r="S15" s="43" t="s">
        <v>59</v>
      </c>
      <c r="T15" s="43" t="s">
        <v>66</v>
      </c>
      <c r="U15" s="43">
        <v>0</v>
      </c>
      <c r="V15" s="43">
        <f>ROUND(E15*U15,2)</f>
        <v>0</v>
      </c>
      <c r="W15" s="43"/>
      <c r="AG15" s="44" t="s">
        <v>243</v>
      </c>
    </row>
    <row r="16" spans="1:33" s="44" customFormat="1" ht="13.5" outlineLevel="1" x14ac:dyDescent="0.3">
      <c r="A16" s="35">
        <v>6</v>
      </c>
      <c r="B16" s="36" t="s">
        <v>257</v>
      </c>
      <c r="C16" s="37" t="s">
        <v>258</v>
      </c>
      <c r="D16" s="38" t="s">
        <v>155</v>
      </c>
      <c r="E16" s="39">
        <v>6</v>
      </c>
      <c r="F16" s="40"/>
      <c r="G16" s="41">
        <f>ROUND(E16*F16,2)</f>
        <v>0</v>
      </c>
      <c r="H16" s="42">
        <v>0</v>
      </c>
      <c r="I16" s="43">
        <f>ROUND(E16*H16,2)</f>
        <v>0</v>
      </c>
      <c r="J16" s="42"/>
      <c r="K16" s="43">
        <f>ROUND(E16*J16,2)</f>
        <v>0</v>
      </c>
      <c r="L16" s="43">
        <v>21</v>
      </c>
      <c r="M16" s="43">
        <f>G16*(1+L16/100)</f>
        <v>0</v>
      </c>
      <c r="N16" s="43">
        <v>0</v>
      </c>
      <c r="O16" s="43">
        <f>ROUND(E16*N16,2)</f>
        <v>0</v>
      </c>
      <c r="P16" s="43">
        <v>0</v>
      </c>
      <c r="Q16" s="43">
        <f>ROUND(E16*P16,2)</f>
        <v>0</v>
      </c>
      <c r="R16" s="43"/>
      <c r="S16" s="43" t="s">
        <v>59</v>
      </c>
      <c r="T16" s="43" t="s">
        <v>66</v>
      </c>
      <c r="U16" s="43">
        <v>0</v>
      </c>
      <c r="V16" s="43">
        <f>ROUND(E16*U16,2)</f>
        <v>0</v>
      </c>
      <c r="W16" s="43"/>
      <c r="AG16" s="44" t="s">
        <v>243</v>
      </c>
    </row>
    <row r="17" spans="1:33" s="44" customFormat="1" ht="13.5" outlineLevel="1" x14ac:dyDescent="0.3">
      <c r="A17" s="35">
        <v>7</v>
      </c>
      <c r="B17" s="36" t="s">
        <v>259</v>
      </c>
      <c r="C17" s="37" t="s">
        <v>260</v>
      </c>
      <c r="D17" s="38" t="s">
        <v>58</v>
      </c>
      <c r="E17" s="39">
        <v>1</v>
      </c>
      <c r="F17" s="40"/>
      <c r="G17" s="41">
        <f>ROUND(E17*F17,2)</f>
        <v>0</v>
      </c>
      <c r="H17" s="42">
        <v>0</v>
      </c>
      <c r="I17" s="43">
        <f>ROUND(E17*H17,2)</f>
        <v>0</v>
      </c>
      <c r="J17" s="42"/>
      <c r="K17" s="43">
        <f>ROUND(E17*J17,2)</f>
        <v>0</v>
      </c>
      <c r="L17" s="43">
        <v>21</v>
      </c>
      <c r="M17" s="43">
        <f>G17*(1+L17/100)</f>
        <v>0</v>
      </c>
      <c r="N17" s="43">
        <v>0</v>
      </c>
      <c r="O17" s="43">
        <f>ROUND(E17*N17,2)</f>
        <v>0</v>
      </c>
      <c r="P17" s="43">
        <v>0</v>
      </c>
      <c r="Q17" s="43">
        <f>ROUND(E17*P17,2)</f>
        <v>0</v>
      </c>
      <c r="R17" s="43"/>
      <c r="S17" s="43" t="s">
        <v>59</v>
      </c>
      <c r="T17" s="43" t="s">
        <v>66</v>
      </c>
      <c r="U17" s="43">
        <v>0</v>
      </c>
      <c r="V17" s="43">
        <f>ROUND(E17*U17,2)</f>
        <v>0</v>
      </c>
      <c r="W17" s="43"/>
      <c r="AG17" s="44" t="s">
        <v>246</v>
      </c>
    </row>
    <row r="18" spans="1:33" s="44" customFormat="1" ht="13.5" outlineLevel="1" x14ac:dyDescent="0.3">
      <c r="A18" s="35">
        <v>8</v>
      </c>
      <c r="B18" s="36" t="s">
        <v>261</v>
      </c>
      <c r="C18" s="37" t="s">
        <v>262</v>
      </c>
      <c r="D18" s="38" t="s">
        <v>155</v>
      </c>
      <c r="E18" s="39">
        <v>12</v>
      </c>
      <c r="F18" s="40"/>
      <c r="G18" s="41">
        <f>ROUND(E18*F18,2)</f>
        <v>0</v>
      </c>
      <c r="H18" s="42">
        <v>0</v>
      </c>
      <c r="I18" s="43">
        <f>ROUND(E18*H18,2)</f>
        <v>0</v>
      </c>
      <c r="J18" s="42"/>
      <c r="K18" s="43">
        <f>ROUND(E18*J18,2)</f>
        <v>0</v>
      </c>
      <c r="L18" s="43">
        <v>21</v>
      </c>
      <c r="M18" s="43">
        <f>G18*(1+L18/100)</f>
        <v>0</v>
      </c>
      <c r="N18" s="43">
        <v>0</v>
      </c>
      <c r="O18" s="43">
        <f>ROUND(E18*N18,2)</f>
        <v>0</v>
      </c>
      <c r="P18" s="43">
        <v>0</v>
      </c>
      <c r="Q18" s="43">
        <f>ROUND(E18*P18,2)</f>
        <v>0</v>
      </c>
      <c r="R18" s="43"/>
      <c r="S18" s="43" t="s">
        <v>59</v>
      </c>
      <c r="T18" s="43" t="s">
        <v>66</v>
      </c>
      <c r="U18" s="43">
        <v>0</v>
      </c>
      <c r="V18" s="43">
        <f>ROUND(E18*U18,2)</f>
        <v>0</v>
      </c>
      <c r="W18" s="43"/>
      <c r="AG18" s="44" t="s">
        <v>243</v>
      </c>
    </row>
    <row r="19" spans="1:33" s="44" customFormat="1" ht="13.5" x14ac:dyDescent="0.3">
      <c r="A19" s="80" t="s">
        <v>54</v>
      </c>
      <c r="B19" s="81" t="s">
        <v>30</v>
      </c>
      <c r="C19" s="82" t="s">
        <v>31</v>
      </c>
      <c r="D19" s="83"/>
      <c r="E19" s="84"/>
      <c r="F19" s="85"/>
      <c r="G19" s="86">
        <f>SUMIF(AG20:AG24,"&lt;&gt;NOR",G20:G24)</f>
        <v>0</v>
      </c>
      <c r="H19" s="78"/>
      <c r="I19" s="78">
        <f>SUM(I20:I24)</f>
        <v>0</v>
      </c>
      <c r="J19" s="78"/>
      <c r="K19" s="78">
        <f>SUM(K20:K24)</f>
        <v>0</v>
      </c>
      <c r="L19" s="78"/>
      <c r="M19" s="78">
        <f>SUM(M20:M24)</f>
        <v>0</v>
      </c>
      <c r="N19" s="78"/>
      <c r="O19" s="78">
        <f>SUM(O20:O24)</f>
        <v>0</v>
      </c>
      <c r="P19" s="78"/>
      <c r="Q19" s="78">
        <f>SUM(Q20:Q24)</f>
        <v>0</v>
      </c>
      <c r="R19" s="78"/>
      <c r="S19" s="78"/>
      <c r="T19" s="78"/>
      <c r="U19" s="78"/>
      <c r="V19" s="78">
        <f>SUM(V20:V24)</f>
        <v>0</v>
      </c>
      <c r="W19" s="78"/>
      <c r="AG19" s="44" t="s">
        <v>55</v>
      </c>
    </row>
    <row r="20" spans="1:33" s="44" customFormat="1" ht="27" outlineLevel="1" x14ac:dyDescent="0.3">
      <c r="A20" s="35">
        <v>9</v>
      </c>
      <c r="B20" s="36" t="s">
        <v>263</v>
      </c>
      <c r="C20" s="37" t="s">
        <v>264</v>
      </c>
      <c r="D20" s="38" t="s">
        <v>155</v>
      </c>
      <c r="E20" s="39">
        <v>14</v>
      </c>
      <c r="F20" s="40"/>
      <c r="G20" s="41">
        <f>ROUND(E20*F20,2)</f>
        <v>0</v>
      </c>
      <c r="H20" s="42">
        <v>0</v>
      </c>
      <c r="I20" s="43">
        <f>ROUND(E20*H20,2)</f>
        <v>0</v>
      </c>
      <c r="J20" s="42"/>
      <c r="K20" s="43">
        <f>ROUND(E20*J20,2)</f>
        <v>0</v>
      </c>
      <c r="L20" s="43">
        <v>21</v>
      </c>
      <c r="M20" s="43">
        <f>G20*(1+L20/100)</f>
        <v>0</v>
      </c>
      <c r="N20" s="43">
        <v>0</v>
      </c>
      <c r="O20" s="43">
        <f>ROUND(E20*N20,2)</f>
        <v>0</v>
      </c>
      <c r="P20" s="43">
        <v>0</v>
      </c>
      <c r="Q20" s="43">
        <f>ROUND(E20*P20,2)</f>
        <v>0</v>
      </c>
      <c r="R20" s="43" t="s">
        <v>265</v>
      </c>
      <c r="S20" s="43" t="s">
        <v>91</v>
      </c>
      <c r="T20" s="43" t="s">
        <v>66</v>
      </c>
      <c r="U20" s="43">
        <v>1</v>
      </c>
      <c r="V20" s="43">
        <v>0</v>
      </c>
      <c r="W20" s="43"/>
      <c r="AG20" s="44" t="s">
        <v>243</v>
      </c>
    </row>
    <row r="21" spans="1:33" s="44" customFormat="1" ht="13.5" outlineLevel="1" x14ac:dyDescent="0.3">
      <c r="A21" s="35">
        <v>10</v>
      </c>
      <c r="B21" s="36" t="s">
        <v>266</v>
      </c>
      <c r="C21" s="37" t="s">
        <v>267</v>
      </c>
      <c r="D21" s="38" t="s">
        <v>155</v>
      </c>
      <c r="E21" s="39">
        <v>4</v>
      </c>
      <c r="F21" s="40"/>
      <c r="G21" s="41">
        <f>ROUND(E21*F21,2)</f>
        <v>0</v>
      </c>
      <c r="H21" s="42">
        <v>0</v>
      </c>
      <c r="I21" s="43">
        <f>ROUND(E21*H21,2)</f>
        <v>0</v>
      </c>
      <c r="J21" s="42"/>
      <c r="K21" s="43">
        <f>ROUND(E21*J21,2)</f>
        <v>0</v>
      </c>
      <c r="L21" s="43">
        <v>21</v>
      </c>
      <c r="M21" s="43">
        <f>G21*(1+L21/100)</f>
        <v>0</v>
      </c>
      <c r="N21" s="43">
        <v>0</v>
      </c>
      <c r="O21" s="43">
        <f>ROUND(E21*N21,2)</f>
        <v>0</v>
      </c>
      <c r="P21" s="43">
        <v>0</v>
      </c>
      <c r="Q21" s="43">
        <f>ROUND(E21*P21,2)</f>
        <v>0</v>
      </c>
      <c r="R21" s="43" t="s">
        <v>265</v>
      </c>
      <c r="S21" s="43" t="s">
        <v>91</v>
      </c>
      <c r="T21" s="43" t="s">
        <v>91</v>
      </c>
      <c r="U21" s="43">
        <v>1</v>
      </c>
      <c r="V21" s="43">
        <v>0</v>
      </c>
      <c r="W21" s="43"/>
      <c r="AG21" s="44" t="s">
        <v>243</v>
      </c>
    </row>
    <row r="22" spans="1:33" s="44" customFormat="1" ht="13.5" outlineLevel="1" x14ac:dyDescent="0.3">
      <c r="A22" s="35">
        <v>11</v>
      </c>
      <c r="B22" s="36" t="s">
        <v>268</v>
      </c>
      <c r="C22" s="37" t="s">
        <v>269</v>
      </c>
      <c r="D22" s="38" t="s">
        <v>155</v>
      </c>
      <c r="E22" s="39">
        <v>2</v>
      </c>
      <c r="F22" s="40"/>
      <c r="G22" s="41">
        <f>ROUND(E22*F22,2)</f>
        <v>0</v>
      </c>
      <c r="H22" s="42">
        <v>0</v>
      </c>
      <c r="I22" s="43">
        <f>ROUND(E22*H22,2)</f>
        <v>0</v>
      </c>
      <c r="J22" s="42"/>
      <c r="K22" s="43">
        <f>ROUND(E22*J22,2)</f>
        <v>0</v>
      </c>
      <c r="L22" s="43">
        <v>21</v>
      </c>
      <c r="M22" s="43">
        <f>G22*(1+L22/100)</f>
        <v>0</v>
      </c>
      <c r="N22" s="43">
        <v>0</v>
      </c>
      <c r="O22" s="43">
        <f>ROUND(E22*N22,2)</f>
        <v>0</v>
      </c>
      <c r="P22" s="43">
        <v>0</v>
      </c>
      <c r="Q22" s="43">
        <f>ROUND(E22*P22,2)</f>
        <v>0</v>
      </c>
      <c r="R22" s="43"/>
      <c r="S22" s="43" t="s">
        <v>59</v>
      </c>
      <c r="T22" s="43" t="s">
        <v>66</v>
      </c>
      <c r="U22" s="43">
        <v>0</v>
      </c>
      <c r="V22" s="43">
        <f>ROUND(E22*U22,2)</f>
        <v>0</v>
      </c>
      <c r="W22" s="43"/>
      <c r="AG22" s="44" t="s">
        <v>243</v>
      </c>
    </row>
    <row r="23" spans="1:33" s="44" customFormat="1" ht="27" outlineLevel="1" x14ac:dyDescent="0.3">
      <c r="A23" s="35">
        <v>12</v>
      </c>
      <c r="B23" s="36" t="s">
        <v>270</v>
      </c>
      <c r="C23" s="37" t="s">
        <v>271</v>
      </c>
      <c r="D23" s="38" t="s">
        <v>58</v>
      </c>
      <c r="E23" s="39">
        <v>50</v>
      </c>
      <c r="F23" s="40"/>
      <c r="G23" s="41">
        <f>ROUND(E23*F23,2)</f>
        <v>0</v>
      </c>
      <c r="H23" s="42">
        <v>0</v>
      </c>
      <c r="I23" s="43">
        <f>ROUND(E23*H23,2)</f>
        <v>0</v>
      </c>
      <c r="J23" s="42"/>
      <c r="K23" s="43">
        <f>ROUND(E23*J23,2)</f>
        <v>0</v>
      </c>
      <c r="L23" s="43">
        <v>21</v>
      </c>
      <c r="M23" s="43">
        <f>G23*(1+L23/100)</f>
        <v>0</v>
      </c>
      <c r="N23" s="43">
        <v>0</v>
      </c>
      <c r="O23" s="43">
        <f>ROUND(E23*N23,2)</f>
        <v>0</v>
      </c>
      <c r="P23" s="43">
        <v>0</v>
      </c>
      <c r="Q23" s="43">
        <f>ROUND(E23*P23,2)</f>
        <v>0</v>
      </c>
      <c r="R23" s="43"/>
      <c r="S23" s="43" t="s">
        <v>59</v>
      </c>
      <c r="T23" s="43" t="s">
        <v>66</v>
      </c>
      <c r="U23" s="43">
        <v>0</v>
      </c>
      <c r="V23" s="43">
        <f>ROUND(E23*U23,2)</f>
        <v>0</v>
      </c>
      <c r="W23" s="43"/>
      <c r="AG23" s="44" t="s">
        <v>246</v>
      </c>
    </row>
    <row r="24" spans="1:33" s="44" customFormat="1" ht="27" outlineLevel="1" x14ac:dyDescent="0.3">
      <c r="A24" s="35">
        <v>13</v>
      </c>
      <c r="B24" s="36" t="s">
        <v>272</v>
      </c>
      <c r="C24" s="37" t="s">
        <v>273</v>
      </c>
      <c r="D24" s="38" t="s">
        <v>155</v>
      </c>
      <c r="E24" s="39">
        <v>18</v>
      </c>
      <c r="F24" s="40"/>
      <c r="G24" s="41">
        <f>ROUND(E24*F24,2)</f>
        <v>0</v>
      </c>
      <c r="H24" s="42">
        <v>0</v>
      </c>
      <c r="I24" s="43">
        <f>ROUND(E24*H24,2)</f>
        <v>0</v>
      </c>
      <c r="J24" s="42"/>
      <c r="K24" s="43">
        <f>ROUND(E24*J24,2)</f>
        <v>0</v>
      </c>
      <c r="L24" s="43">
        <v>21</v>
      </c>
      <c r="M24" s="43">
        <f>G24*(1+L24/100)</f>
        <v>0</v>
      </c>
      <c r="N24" s="43">
        <v>0</v>
      </c>
      <c r="O24" s="43">
        <f>ROUND(E24*N24,2)</f>
        <v>0</v>
      </c>
      <c r="P24" s="43">
        <v>0</v>
      </c>
      <c r="Q24" s="43">
        <f>ROUND(E24*P24,2)</f>
        <v>0</v>
      </c>
      <c r="R24" s="43"/>
      <c r="S24" s="43" t="s">
        <v>59</v>
      </c>
      <c r="T24" s="43" t="s">
        <v>66</v>
      </c>
      <c r="U24" s="43">
        <v>0</v>
      </c>
      <c r="V24" s="43">
        <f>ROUND(E24*U24,2)</f>
        <v>0</v>
      </c>
      <c r="W24" s="43"/>
      <c r="AG24" s="44" t="s">
        <v>243</v>
      </c>
    </row>
    <row r="25" spans="1:33" s="44" customFormat="1" ht="13.5" x14ac:dyDescent="0.3">
      <c r="A25" s="80" t="s">
        <v>54</v>
      </c>
      <c r="B25" s="81" t="s">
        <v>32</v>
      </c>
      <c r="C25" s="82" t="s">
        <v>33</v>
      </c>
      <c r="D25" s="83"/>
      <c r="E25" s="84"/>
      <c r="F25" s="85"/>
      <c r="G25" s="86">
        <f>SUMIF(AG26:AG29,"&lt;&gt;NOR",G26:G29)</f>
        <v>0</v>
      </c>
      <c r="H25" s="78"/>
      <c r="I25" s="78">
        <f>SUM(I26:I29)</f>
        <v>0</v>
      </c>
      <c r="J25" s="78"/>
      <c r="K25" s="78">
        <f>SUM(K26:K29)</f>
        <v>0</v>
      </c>
      <c r="L25" s="78"/>
      <c r="M25" s="78">
        <f>SUM(M26:M29)</f>
        <v>0</v>
      </c>
      <c r="N25" s="78"/>
      <c r="O25" s="78">
        <f>SUM(O26:O29)</f>
        <v>0</v>
      </c>
      <c r="P25" s="78"/>
      <c r="Q25" s="78">
        <f>SUM(Q26:Q29)</f>
        <v>0</v>
      </c>
      <c r="R25" s="78"/>
      <c r="S25" s="78"/>
      <c r="T25" s="78"/>
      <c r="U25" s="78"/>
      <c r="V25" s="78">
        <f>SUM(V26:V29)</f>
        <v>0</v>
      </c>
      <c r="W25" s="78"/>
      <c r="AG25" s="44" t="s">
        <v>55</v>
      </c>
    </row>
    <row r="26" spans="1:33" s="44" customFormat="1" ht="13.5" outlineLevel="1" x14ac:dyDescent="0.3">
      <c r="A26" s="35">
        <v>14</v>
      </c>
      <c r="B26" s="36" t="s">
        <v>274</v>
      </c>
      <c r="C26" s="37" t="s">
        <v>275</v>
      </c>
      <c r="D26" s="38" t="s">
        <v>155</v>
      </c>
      <c r="E26" s="39">
        <v>30</v>
      </c>
      <c r="F26" s="40"/>
      <c r="G26" s="41">
        <f>ROUND(E26*F26,2)</f>
        <v>0</v>
      </c>
      <c r="H26" s="42">
        <v>0</v>
      </c>
      <c r="I26" s="43">
        <f>ROUND(E26*H26,2)</f>
        <v>0</v>
      </c>
      <c r="J26" s="42"/>
      <c r="K26" s="43">
        <f>ROUND(E26*J26,2)</f>
        <v>0</v>
      </c>
      <c r="L26" s="43">
        <v>21</v>
      </c>
      <c r="M26" s="43">
        <f>G26*(1+L26/100)</f>
        <v>0</v>
      </c>
      <c r="N26" s="43">
        <v>0</v>
      </c>
      <c r="O26" s="43">
        <f>ROUND(E26*N26,2)</f>
        <v>0</v>
      </c>
      <c r="P26" s="43">
        <v>0</v>
      </c>
      <c r="Q26" s="43">
        <f>ROUND(E26*P26,2)</f>
        <v>0</v>
      </c>
      <c r="R26" s="43"/>
      <c r="S26" s="43" t="s">
        <v>59</v>
      </c>
      <c r="T26" s="43" t="s">
        <v>66</v>
      </c>
      <c r="U26" s="43">
        <v>1</v>
      </c>
      <c r="V26" s="43">
        <v>0</v>
      </c>
      <c r="W26" s="43"/>
      <c r="AG26" s="44" t="s">
        <v>246</v>
      </c>
    </row>
    <row r="27" spans="1:33" s="44" customFormat="1" ht="13.5" outlineLevel="1" x14ac:dyDescent="0.3">
      <c r="A27" s="35">
        <v>15</v>
      </c>
      <c r="B27" s="36" t="s">
        <v>276</v>
      </c>
      <c r="C27" s="37" t="s">
        <v>277</v>
      </c>
      <c r="D27" s="38" t="s">
        <v>155</v>
      </c>
      <c r="E27" s="39">
        <v>4</v>
      </c>
      <c r="F27" s="40"/>
      <c r="G27" s="41">
        <f>ROUND(E27*F27,2)</f>
        <v>0</v>
      </c>
      <c r="H27" s="42">
        <v>0</v>
      </c>
      <c r="I27" s="43">
        <f>ROUND(E27*H27,2)</f>
        <v>0</v>
      </c>
      <c r="J27" s="42"/>
      <c r="K27" s="43">
        <f>ROUND(E27*J27,2)</f>
        <v>0</v>
      </c>
      <c r="L27" s="43">
        <v>21</v>
      </c>
      <c r="M27" s="43">
        <f>G27*(1+L27/100)</f>
        <v>0</v>
      </c>
      <c r="N27" s="43">
        <v>0</v>
      </c>
      <c r="O27" s="43">
        <f>ROUND(E27*N27,2)</f>
        <v>0</v>
      </c>
      <c r="P27" s="43">
        <v>0</v>
      </c>
      <c r="Q27" s="43">
        <f>ROUND(E27*P27,2)</f>
        <v>0</v>
      </c>
      <c r="R27" s="43"/>
      <c r="S27" s="43" t="s">
        <v>59</v>
      </c>
      <c r="T27" s="43" t="s">
        <v>66</v>
      </c>
      <c r="U27" s="43">
        <v>1</v>
      </c>
      <c r="V27" s="43">
        <v>0</v>
      </c>
      <c r="W27" s="43"/>
      <c r="AG27" s="44" t="s">
        <v>246</v>
      </c>
    </row>
    <row r="28" spans="1:33" s="44" customFormat="1" ht="13.5" outlineLevel="1" x14ac:dyDescent="0.3">
      <c r="A28" s="35">
        <v>16</v>
      </c>
      <c r="B28" s="36" t="s">
        <v>278</v>
      </c>
      <c r="C28" s="37" t="s">
        <v>279</v>
      </c>
      <c r="D28" s="38" t="s">
        <v>256</v>
      </c>
      <c r="E28" s="39">
        <v>6</v>
      </c>
      <c r="F28" s="40"/>
      <c r="G28" s="41">
        <f>ROUND(E28*F28,2)</f>
        <v>0</v>
      </c>
      <c r="H28" s="42">
        <v>0</v>
      </c>
      <c r="I28" s="43">
        <f>ROUND(E28*H28,2)</f>
        <v>0</v>
      </c>
      <c r="J28" s="42"/>
      <c r="K28" s="43">
        <f>ROUND(E28*J28,2)</f>
        <v>0</v>
      </c>
      <c r="L28" s="43">
        <v>21</v>
      </c>
      <c r="M28" s="43">
        <f>G28*(1+L28/100)</f>
        <v>0</v>
      </c>
      <c r="N28" s="43">
        <v>0</v>
      </c>
      <c r="O28" s="43">
        <f>ROUND(E28*N28,2)</f>
        <v>0</v>
      </c>
      <c r="P28" s="43">
        <v>0</v>
      </c>
      <c r="Q28" s="43">
        <f>ROUND(E28*P28,2)</f>
        <v>0</v>
      </c>
      <c r="R28" s="43"/>
      <c r="S28" s="43" t="s">
        <v>59</v>
      </c>
      <c r="T28" s="43" t="s">
        <v>66</v>
      </c>
      <c r="U28" s="43">
        <v>0</v>
      </c>
      <c r="V28" s="43">
        <f>ROUND(E28*U28,2)</f>
        <v>0</v>
      </c>
      <c r="W28" s="43"/>
      <c r="AG28" s="44" t="s">
        <v>246</v>
      </c>
    </row>
    <row r="29" spans="1:33" s="44" customFormat="1" ht="13.5" outlineLevel="1" x14ac:dyDescent="0.3">
      <c r="A29" s="47">
        <v>17</v>
      </c>
      <c r="B29" s="48" t="s">
        <v>280</v>
      </c>
      <c r="C29" s="49" t="s">
        <v>281</v>
      </c>
      <c r="D29" s="50" t="s">
        <v>58</v>
      </c>
      <c r="E29" s="51">
        <v>1</v>
      </c>
      <c r="F29" s="52"/>
      <c r="G29" s="53">
        <f>ROUND(E29*F29,2)</f>
        <v>0</v>
      </c>
      <c r="H29" s="42">
        <v>0</v>
      </c>
      <c r="I29" s="43">
        <f>ROUND(E29*H29,2)</f>
        <v>0</v>
      </c>
      <c r="J29" s="42"/>
      <c r="K29" s="43">
        <f>ROUND(E29*J29,2)</f>
        <v>0</v>
      </c>
      <c r="L29" s="43">
        <v>21</v>
      </c>
      <c r="M29" s="43">
        <f>G29*(1+L29/100)</f>
        <v>0</v>
      </c>
      <c r="N29" s="43">
        <v>0</v>
      </c>
      <c r="O29" s="43">
        <f>ROUND(E29*N29,2)</f>
        <v>0</v>
      </c>
      <c r="P29" s="43">
        <v>0</v>
      </c>
      <c r="Q29" s="43">
        <f>ROUND(E29*P29,2)</f>
        <v>0</v>
      </c>
      <c r="R29" s="43"/>
      <c r="S29" s="43" t="s">
        <v>59</v>
      </c>
      <c r="T29" s="43" t="s">
        <v>66</v>
      </c>
      <c r="U29" s="43">
        <v>0</v>
      </c>
      <c r="V29" s="43">
        <f>ROUND(E29*U29,2)</f>
        <v>0</v>
      </c>
      <c r="W29" s="43"/>
      <c r="AG29" s="44" t="s">
        <v>246</v>
      </c>
    </row>
    <row r="30" spans="1:33" s="44" customFormat="1" ht="13.5" x14ac:dyDescent="0.3">
      <c r="A30" s="73"/>
      <c r="B30" s="74"/>
      <c r="C30" s="79"/>
      <c r="D30" s="75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AE30" s="44">
        <v>15</v>
      </c>
      <c r="AF30" s="44">
        <v>21</v>
      </c>
    </row>
    <row r="31" spans="1:33" s="44" customFormat="1" ht="13.5" x14ac:dyDescent="0.3">
      <c r="A31" s="87"/>
      <c r="B31" s="88" t="s">
        <v>5</v>
      </c>
      <c r="C31" s="89"/>
      <c r="D31" s="90"/>
      <c r="E31" s="91"/>
      <c r="F31" s="91"/>
      <c r="G31" s="92">
        <f>G9+G14+G19+G25</f>
        <v>0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AE31" s="44">
        <f>SUMIF(L8:L29,AE30,G8:G29)</f>
        <v>0</v>
      </c>
      <c r="AF31" s="44">
        <f>SUMIF(L8:L29,AF30,G8:G29)</f>
        <v>0</v>
      </c>
      <c r="AG31" s="44" t="s">
        <v>238</v>
      </c>
    </row>
    <row r="32" spans="1:33" s="44" customFormat="1" ht="13.5" x14ac:dyDescent="0.3">
      <c r="A32" s="73"/>
      <c r="B32" s="74"/>
      <c r="C32" s="79"/>
      <c r="D32" s="75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</row>
    <row r="33" spans="1:33" s="44" customFormat="1" ht="13.5" x14ac:dyDescent="0.3">
      <c r="A33" s="73"/>
      <c r="B33" s="74"/>
      <c r="C33" s="79"/>
      <c r="D33" s="75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</row>
    <row r="34" spans="1:33" x14ac:dyDescent="0.2">
      <c r="C34" s="13"/>
      <c r="D34" s="9"/>
      <c r="AG34" t="s">
        <v>239</v>
      </c>
    </row>
    <row r="35" spans="1:33" x14ac:dyDescent="0.2">
      <c r="D35" s="9"/>
    </row>
    <row r="36" spans="1:33" x14ac:dyDescent="0.2">
      <c r="D36" s="9"/>
    </row>
    <row r="37" spans="1:33" x14ac:dyDescent="0.2">
      <c r="D37" s="9"/>
    </row>
    <row r="38" spans="1:33" x14ac:dyDescent="0.2">
      <c r="D38" s="9"/>
    </row>
    <row r="39" spans="1:33" x14ac:dyDescent="0.2">
      <c r="D39" s="9"/>
    </row>
    <row r="40" spans="1:33" x14ac:dyDescent="0.2">
      <c r="D40" s="9"/>
    </row>
    <row r="41" spans="1:33" x14ac:dyDescent="0.2">
      <c r="D41" s="9"/>
    </row>
    <row r="42" spans="1:33" x14ac:dyDescent="0.2">
      <c r="D42" s="9"/>
    </row>
    <row r="43" spans="1:33" x14ac:dyDescent="0.2">
      <c r="D43" s="9"/>
    </row>
    <row r="44" spans="1:33" x14ac:dyDescent="0.2">
      <c r="D44" s="9"/>
    </row>
    <row r="45" spans="1:33" x14ac:dyDescent="0.2">
      <c r="D45" s="9"/>
    </row>
    <row r="46" spans="1:33" x14ac:dyDescent="0.2">
      <c r="D46" s="9"/>
    </row>
    <row r="47" spans="1:33" x14ac:dyDescent="0.2">
      <c r="D47" s="9"/>
    </row>
    <row r="48" spans="1:33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</sheetData>
  <sheetProtection algorithmName="SHA-512" hashValue="JlQHrgcNGq8qThtvajDyJy5y6g04Cdw0mGX555fWX1/ha4o6QzwqygiexOSKKkVlERW/Z3MBTfERL50axvPNHw==" saltValue="cP7W+M4PNqrNAlz+dgOz6g==" spinCount="100000" sheet="1" objects="1" scenarios="1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VzorPolozky</vt:lpstr>
      <vt:lpstr>F310 1758676401 Pol</vt:lpstr>
      <vt:lpstr>F310 1758676403 Pol</vt:lpstr>
      <vt:lpstr>'F310 1758676401 Pol'!Názvy_tisku</vt:lpstr>
      <vt:lpstr>'F310 1758676403 Pol'!Názvy_tisku</vt:lpstr>
      <vt:lpstr>'F310 1758676401 Pol'!Oblast_tisku</vt:lpstr>
      <vt:lpstr>'F310 1758676403 Pol'!Oblast_tisku</vt:lpstr>
      <vt:lpstr>REKAPITULACE!Oblast_tisku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Lekes</cp:lastModifiedBy>
  <cp:lastPrinted>2018-06-21T12:53:19Z</cp:lastPrinted>
  <dcterms:created xsi:type="dcterms:W3CDTF">2009-04-08T07:15:50Z</dcterms:created>
  <dcterms:modified xsi:type="dcterms:W3CDTF">2018-06-21T12:53:34Z</dcterms:modified>
</cp:coreProperties>
</file>